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C:\Users\theot\Desktop\Garrison 18e Excel Analytics\"/>
    </mc:Choice>
  </mc:AlternateContent>
  <xr:revisionPtr revIDLastSave="0" documentId="13_ncr:1_{8E475702-3976-4669-AF70-385C40AFF60C}" xr6:coauthVersionLast="47" xr6:coauthVersionMax="47" xr10:uidLastSave="{00000000-0000-0000-0000-000000000000}"/>
  <bookViews>
    <workbookView xWindow="-108" yWindow="-108" windowWidth="23256" windowHeight="12456" tabRatio="819" xr2:uid="{00000000-000D-0000-FFFF-FFFF00000000}"/>
  </bookViews>
  <sheets>
    <sheet name="Requirement 1" sheetId="2" r:id="rId1"/>
    <sheet name="Requirement 2" sheetId="8" r:id="rId2"/>
    <sheet name="Requirement 3" sheetId="4" r:id="rId3"/>
    <sheet name="Requirement 4" sheetId="5" r:id="rId4"/>
    <sheet name="Requirements 5 and 6" sheetId="1" r:id="rId5"/>
    <sheet name="Goal Seek Tutorial" sheetId="13" r:id="rId6"/>
    <sheet name="Charts Tutorial" sheetId="11" r:id="rId7"/>
    <sheet name="Conditional Formatting Tutorial" sheetId="12" r:id="rId8"/>
  </sheets>
  <definedNames>
    <definedName name="solver_eng" localSheetId="0" hidden="1">1</definedName>
    <definedName name="solver_eng" localSheetId="2" hidden="1">1</definedName>
    <definedName name="solver_eng" localSheetId="3" hidden="1">1</definedName>
    <definedName name="solver_eng" localSheetId="4" hidden="1">1</definedName>
    <definedName name="solver_neg" localSheetId="0" hidden="1">1</definedName>
    <definedName name="solver_neg" localSheetId="2" hidden="1">1</definedName>
    <definedName name="solver_neg" localSheetId="3" hidden="1">1</definedName>
    <definedName name="solver_neg" localSheetId="4" hidden="1">1</definedName>
    <definedName name="solver_num" localSheetId="0" hidden="1">0</definedName>
    <definedName name="solver_num" localSheetId="2" hidden="1">0</definedName>
    <definedName name="solver_num" localSheetId="3" hidden="1">0</definedName>
    <definedName name="solver_num" localSheetId="4" hidden="1">0</definedName>
    <definedName name="solver_opt" localSheetId="0" hidden="1">'Requirement 1'!$Q$2</definedName>
    <definedName name="solver_opt" localSheetId="2" hidden="1">'Requirement 3'!$Q$2</definedName>
    <definedName name="solver_opt" localSheetId="3" hidden="1">'Requirement 4'!$Q$2</definedName>
    <definedName name="solver_opt" localSheetId="4" hidden="1">'Requirements 5 and 6'!$Q$2</definedName>
    <definedName name="solver_typ" localSheetId="0" hidden="1">1</definedName>
    <definedName name="solver_typ" localSheetId="2" hidden="1">1</definedName>
    <definedName name="solver_typ" localSheetId="3" hidden="1">1</definedName>
    <definedName name="solver_typ" localSheetId="4" hidden="1">1</definedName>
    <definedName name="solver_val" localSheetId="0" hidden="1">0</definedName>
    <definedName name="solver_val" localSheetId="2" hidden="1">0</definedName>
    <definedName name="solver_val" localSheetId="3" hidden="1">0</definedName>
    <definedName name="solver_val" localSheetId="4" hidden="1">0</definedName>
    <definedName name="solver_ver" localSheetId="0" hidden="1">3</definedName>
    <definedName name="solver_ver" localSheetId="2" hidden="1">3</definedName>
    <definedName name="solver_ver" localSheetId="3" hidden="1">3</definedName>
    <definedName name="solver_ver" localSheetId="4"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 l="1"/>
  <c r="O3" i="1"/>
  <c r="N3" i="1"/>
  <c r="M3" i="1"/>
  <c r="L3" i="1"/>
  <c r="K3" i="1"/>
  <c r="J3" i="1"/>
  <c r="I3" i="1"/>
  <c r="H3" i="1"/>
  <c r="G3" i="1"/>
  <c r="F3" i="1"/>
  <c r="E3" i="1"/>
  <c r="D3" i="1"/>
  <c r="C3" i="1"/>
  <c r="B3" i="1"/>
  <c r="P3" i="5"/>
  <c r="O3" i="5"/>
  <c r="N3" i="5"/>
  <c r="M3" i="5"/>
  <c r="L3" i="5"/>
  <c r="K3" i="5"/>
  <c r="J3" i="5"/>
  <c r="I3" i="5"/>
  <c r="H3" i="5"/>
  <c r="G3" i="5"/>
  <c r="F3" i="5"/>
  <c r="E3" i="5"/>
  <c r="D3" i="5"/>
  <c r="C3" i="5"/>
  <c r="B3" i="5"/>
  <c r="P3" i="4"/>
  <c r="O3" i="4"/>
  <c r="N3" i="4"/>
  <c r="M3" i="4"/>
  <c r="L3" i="4"/>
  <c r="K3" i="4"/>
  <c r="J3" i="4"/>
  <c r="I3" i="4"/>
  <c r="H3" i="4"/>
  <c r="G3" i="4"/>
  <c r="F3" i="4"/>
  <c r="E3" i="4"/>
  <c r="D3" i="4"/>
  <c r="C3" i="4"/>
  <c r="B3" i="4"/>
  <c r="P3" i="8"/>
  <c r="O3" i="8"/>
  <c r="N3" i="8"/>
  <c r="M3" i="8"/>
  <c r="L3" i="8"/>
  <c r="K3" i="8"/>
  <c r="J3" i="8"/>
  <c r="I3" i="8"/>
  <c r="H3" i="8"/>
  <c r="G3" i="8"/>
  <c r="F3" i="8"/>
  <c r="E3" i="8"/>
  <c r="D3" i="8"/>
  <c r="C3" i="8"/>
  <c r="B3" i="8"/>
  <c r="P3" i="2"/>
  <c r="O3" i="2"/>
  <c r="N3" i="2"/>
  <c r="M3" i="2"/>
  <c r="L3" i="2"/>
  <c r="K3" i="2"/>
  <c r="J3" i="2"/>
  <c r="I3" i="2"/>
  <c r="H3" i="2"/>
  <c r="G3" i="2"/>
  <c r="F3" i="2"/>
  <c r="E3" i="2"/>
  <c r="D3" i="2"/>
  <c r="C3" i="2"/>
  <c r="B3" i="2"/>
  <c r="Q30" i="8" l="1"/>
  <c r="P24" i="8"/>
  <c r="O24" i="8"/>
  <c r="N24" i="8"/>
  <c r="M24" i="8"/>
  <c r="L24" i="8"/>
  <c r="K24" i="8"/>
  <c r="J24" i="8"/>
  <c r="I24" i="8"/>
  <c r="H24" i="8"/>
  <c r="G24" i="8"/>
  <c r="F24" i="8"/>
  <c r="E24" i="8"/>
  <c r="D24" i="8"/>
  <c r="C24" i="8"/>
  <c r="B24" i="8"/>
  <c r="P23" i="8"/>
  <c r="O23" i="8"/>
  <c r="N23" i="8"/>
  <c r="M23" i="8"/>
  <c r="L23" i="8"/>
  <c r="K23" i="8"/>
  <c r="J23" i="8"/>
  <c r="I23" i="8"/>
  <c r="I25" i="8" s="1"/>
  <c r="H23" i="8"/>
  <c r="G23" i="8"/>
  <c r="F23" i="8"/>
  <c r="E23" i="8"/>
  <c r="D23" i="8"/>
  <c r="C23" i="8"/>
  <c r="B23" i="8"/>
  <c r="Q22" i="8"/>
  <c r="O22" i="8" s="1"/>
  <c r="Q21" i="8"/>
  <c r="C20" i="8"/>
  <c r="D20" i="8" s="1"/>
  <c r="E20" i="8" s="1"/>
  <c r="F20" i="8" s="1"/>
  <c r="G20" i="8" s="1"/>
  <c r="H20" i="8" s="1"/>
  <c r="I20" i="8" s="1"/>
  <c r="J20" i="8" s="1"/>
  <c r="K20" i="8" s="1"/>
  <c r="L20" i="8" s="1"/>
  <c r="M20" i="8" s="1"/>
  <c r="N20" i="8" s="1"/>
  <c r="O20" i="8" s="1"/>
  <c r="P20" i="8" s="1"/>
  <c r="B9" i="8"/>
  <c r="P8" i="8"/>
  <c r="O8" i="8"/>
  <c r="N8" i="8"/>
  <c r="M8" i="8"/>
  <c r="L8" i="8"/>
  <c r="K8" i="8"/>
  <c r="J8" i="8"/>
  <c r="I8" i="8"/>
  <c r="H8" i="8"/>
  <c r="G8" i="8"/>
  <c r="F8" i="8"/>
  <c r="E8" i="8"/>
  <c r="D8" i="8"/>
  <c r="C8" i="8"/>
  <c r="B8" i="8"/>
  <c r="P7" i="8"/>
  <c r="O7" i="8"/>
  <c r="N7" i="8"/>
  <c r="M7" i="8"/>
  <c r="L7" i="8"/>
  <c r="L9" i="8" s="1"/>
  <c r="K7" i="8"/>
  <c r="J7" i="8"/>
  <c r="I7" i="8"/>
  <c r="H7" i="8"/>
  <c r="G7" i="8"/>
  <c r="F7" i="8"/>
  <c r="E7" i="8"/>
  <c r="D7" i="8"/>
  <c r="D9" i="8" s="1"/>
  <c r="C7" i="8"/>
  <c r="B7" i="8"/>
  <c r="Q3" i="8"/>
  <c r="C1" i="8"/>
  <c r="D1" i="8" s="1"/>
  <c r="E1" i="8" s="1"/>
  <c r="F1" i="8" s="1"/>
  <c r="G1" i="8" s="1"/>
  <c r="H1" i="8" s="1"/>
  <c r="I1" i="8" s="1"/>
  <c r="J1" i="8" s="1"/>
  <c r="K1" i="8" s="1"/>
  <c r="L1" i="8" s="1"/>
  <c r="M1" i="8" s="1"/>
  <c r="N1" i="8" s="1"/>
  <c r="O1" i="8" s="1"/>
  <c r="P1" i="8" s="1"/>
  <c r="E9" i="8" l="1"/>
  <c r="B25" i="8"/>
  <c r="N9" i="8"/>
  <c r="O9" i="8"/>
  <c r="M9" i="8"/>
  <c r="J25" i="8"/>
  <c r="F9" i="8"/>
  <c r="G9" i="8"/>
  <c r="E25" i="8"/>
  <c r="M25" i="8"/>
  <c r="J9" i="8"/>
  <c r="G25" i="8"/>
  <c r="O25" i="8"/>
  <c r="K9" i="8"/>
  <c r="H25" i="8"/>
  <c r="P25" i="8"/>
  <c r="I9" i="8"/>
  <c r="C25" i="8"/>
  <c r="K25" i="8"/>
  <c r="Q8" i="8"/>
  <c r="D25" i="8"/>
  <c r="L25" i="8"/>
  <c r="H9" i="8"/>
  <c r="P9" i="8"/>
  <c r="F25" i="8"/>
  <c r="N25" i="8"/>
  <c r="E22" i="8"/>
  <c r="E28" i="8" s="1"/>
  <c r="H22" i="8"/>
  <c r="H28" i="8" s="1"/>
  <c r="N22" i="8"/>
  <c r="N28" i="8" s="1"/>
  <c r="D22" i="8"/>
  <c r="D28" i="8" s="1"/>
  <c r="L22" i="8"/>
  <c r="L28" i="8" s="1"/>
  <c r="M22" i="8"/>
  <c r="M28" i="8" s="1"/>
  <c r="I22" i="8"/>
  <c r="I28" i="8" s="1"/>
  <c r="P22" i="8"/>
  <c r="P28" i="8" s="1"/>
  <c r="O28" i="8"/>
  <c r="O27" i="8"/>
  <c r="Q7" i="8"/>
  <c r="R8" i="8" s="1"/>
  <c r="C9" i="8"/>
  <c r="H27" i="8"/>
  <c r="H29" i="8" s="1"/>
  <c r="L27" i="8"/>
  <c r="L29" i="8" s="1"/>
  <c r="B22" i="8"/>
  <c r="F22" i="8"/>
  <c r="J22" i="8"/>
  <c r="C22" i="8"/>
  <c r="G22" i="8"/>
  <c r="K22" i="8"/>
  <c r="E27" i="8"/>
  <c r="E29" i="8" s="1"/>
  <c r="Q9" i="8" l="1"/>
  <c r="M27" i="8"/>
  <c r="M29" i="8" s="1"/>
  <c r="P27" i="8"/>
  <c r="P29" i="8" s="1"/>
  <c r="O29" i="8"/>
  <c r="I27" i="8"/>
  <c r="I29" i="8" s="1"/>
  <c r="N27" i="8"/>
  <c r="N29" i="8" s="1"/>
  <c r="D27" i="8"/>
  <c r="D29" i="8" s="1"/>
  <c r="Q11" i="8"/>
  <c r="S9" i="8"/>
  <c r="R9" i="8"/>
  <c r="B28" i="8"/>
  <c r="B27" i="8"/>
  <c r="J28" i="8"/>
  <c r="J27" i="8"/>
  <c r="J29" i="8" s="1"/>
  <c r="G28" i="8"/>
  <c r="G27" i="8"/>
  <c r="C28" i="8"/>
  <c r="C27" i="8"/>
  <c r="C29" i="8" s="1"/>
  <c r="K28" i="8"/>
  <c r="K27" i="8"/>
  <c r="F28" i="8"/>
  <c r="F27" i="8"/>
  <c r="F29" i="8" s="1"/>
  <c r="Q28" i="8" l="1"/>
  <c r="K29" i="8"/>
  <c r="G29" i="8"/>
  <c r="Q27" i="8"/>
  <c r="B29" i="8"/>
  <c r="Q29" i="8" l="1"/>
  <c r="R28" i="8"/>
  <c r="R29" i="8" l="1"/>
  <c r="Q31" i="8"/>
  <c r="S29" i="8"/>
  <c r="Q30" i="5" l="1"/>
  <c r="P24" i="5"/>
  <c r="O24" i="5"/>
  <c r="N24" i="5"/>
  <c r="M24" i="5"/>
  <c r="L24" i="5"/>
  <c r="K24" i="5"/>
  <c r="J24" i="5"/>
  <c r="I24" i="5"/>
  <c r="H24" i="5"/>
  <c r="G24" i="5"/>
  <c r="F24" i="5"/>
  <c r="E24" i="5"/>
  <c r="D24" i="5"/>
  <c r="C24" i="5"/>
  <c r="B24" i="5"/>
  <c r="P23" i="5"/>
  <c r="O23" i="5"/>
  <c r="N23" i="5"/>
  <c r="M23" i="5"/>
  <c r="L23" i="5"/>
  <c r="K23" i="5"/>
  <c r="J23" i="5"/>
  <c r="I23" i="5"/>
  <c r="I25" i="5" s="1"/>
  <c r="H23" i="5"/>
  <c r="G23" i="5"/>
  <c r="F23" i="5"/>
  <c r="E23" i="5"/>
  <c r="D23" i="5"/>
  <c r="C23" i="5"/>
  <c r="B23" i="5"/>
  <c r="Q22" i="5"/>
  <c r="P22" i="5" s="1"/>
  <c r="Q21" i="5"/>
  <c r="C20" i="5"/>
  <c r="D20" i="5" s="1"/>
  <c r="E20" i="5" s="1"/>
  <c r="F20" i="5" s="1"/>
  <c r="G20" i="5" s="1"/>
  <c r="H20" i="5" s="1"/>
  <c r="I20" i="5" s="1"/>
  <c r="J20" i="5" s="1"/>
  <c r="K20" i="5" s="1"/>
  <c r="L20" i="5" s="1"/>
  <c r="M20" i="5" s="1"/>
  <c r="N20" i="5" s="1"/>
  <c r="O20" i="5" s="1"/>
  <c r="P20" i="5" s="1"/>
  <c r="P8" i="5"/>
  <c r="O8" i="5"/>
  <c r="N8" i="5"/>
  <c r="M8" i="5"/>
  <c r="L8" i="5"/>
  <c r="K8" i="5"/>
  <c r="J8" i="5"/>
  <c r="I8" i="5"/>
  <c r="H8" i="5"/>
  <c r="G8" i="5"/>
  <c r="F8" i="5"/>
  <c r="E8" i="5"/>
  <c r="D8" i="5"/>
  <c r="C8" i="5"/>
  <c r="B8" i="5"/>
  <c r="P7" i="5"/>
  <c r="O7" i="5"/>
  <c r="N7" i="5"/>
  <c r="M7" i="5"/>
  <c r="L7" i="5"/>
  <c r="K7" i="5"/>
  <c r="J7" i="5"/>
  <c r="I7" i="5"/>
  <c r="H7" i="5"/>
  <c r="G7" i="5"/>
  <c r="F7" i="5"/>
  <c r="E7" i="5"/>
  <c r="D7" i="5"/>
  <c r="C7" i="5"/>
  <c r="C9" i="5" s="1"/>
  <c r="B7" i="5"/>
  <c r="B9" i="5" s="1"/>
  <c r="Q3" i="5"/>
  <c r="C1" i="5"/>
  <c r="D1" i="5" s="1"/>
  <c r="E1" i="5" s="1"/>
  <c r="F1" i="5" s="1"/>
  <c r="G1" i="5" s="1"/>
  <c r="H1" i="5" s="1"/>
  <c r="I1" i="5" s="1"/>
  <c r="J1" i="5" s="1"/>
  <c r="K1" i="5" s="1"/>
  <c r="L1" i="5" s="1"/>
  <c r="M1" i="5" s="1"/>
  <c r="N1" i="5" s="1"/>
  <c r="O1" i="5" s="1"/>
  <c r="P1" i="5" s="1"/>
  <c r="Q30" i="4"/>
  <c r="P24" i="4"/>
  <c r="O24" i="4"/>
  <c r="N24" i="4"/>
  <c r="M24" i="4"/>
  <c r="L24" i="4"/>
  <c r="K24" i="4"/>
  <c r="J24" i="4"/>
  <c r="I24" i="4"/>
  <c r="H24" i="4"/>
  <c r="G24" i="4"/>
  <c r="F24" i="4"/>
  <c r="E24" i="4"/>
  <c r="D24" i="4"/>
  <c r="C24" i="4"/>
  <c r="B24" i="4"/>
  <c r="P23" i="4"/>
  <c r="O23" i="4"/>
  <c r="N23" i="4"/>
  <c r="M23" i="4"/>
  <c r="L23" i="4"/>
  <c r="K23" i="4"/>
  <c r="J23" i="4"/>
  <c r="I23" i="4"/>
  <c r="H23" i="4"/>
  <c r="G23" i="4"/>
  <c r="F23" i="4"/>
  <c r="E23" i="4"/>
  <c r="D23" i="4"/>
  <c r="C23" i="4"/>
  <c r="B23" i="4"/>
  <c r="Q22" i="4"/>
  <c r="P22" i="4" s="1"/>
  <c r="Q21" i="4"/>
  <c r="C20" i="4"/>
  <c r="D20" i="4" s="1"/>
  <c r="E20" i="4" s="1"/>
  <c r="F20" i="4" s="1"/>
  <c r="G20" i="4" s="1"/>
  <c r="H20" i="4" s="1"/>
  <c r="I20" i="4" s="1"/>
  <c r="J20" i="4" s="1"/>
  <c r="K20" i="4" s="1"/>
  <c r="L20" i="4" s="1"/>
  <c r="M20" i="4" s="1"/>
  <c r="N20" i="4" s="1"/>
  <c r="O20" i="4" s="1"/>
  <c r="P20" i="4" s="1"/>
  <c r="P8" i="4"/>
  <c r="O8" i="4"/>
  <c r="N8" i="4"/>
  <c r="M8" i="4"/>
  <c r="L8" i="4"/>
  <c r="K8" i="4"/>
  <c r="J8" i="4"/>
  <c r="I8" i="4"/>
  <c r="H8" i="4"/>
  <c r="G8" i="4"/>
  <c r="F8" i="4"/>
  <c r="E8" i="4"/>
  <c r="D8" i="4"/>
  <c r="C8" i="4"/>
  <c r="B8" i="4"/>
  <c r="P7" i="4"/>
  <c r="O7" i="4"/>
  <c r="N7" i="4"/>
  <c r="M7" i="4"/>
  <c r="M9" i="4" s="1"/>
  <c r="L7" i="4"/>
  <c r="L9" i="4" s="1"/>
  <c r="K7" i="4"/>
  <c r="J7" i="4"/>
  <c r="I7" i="4"/>
  <c r="H7" i="4"/>
  <c r="G7" i="4"/>
  <c r="F7" i="4"/>
  <c r="E7" i="4"/>
  <c r="E9" i="4" s="1"/>
  <c r="D7" i="4"/>
  <c r="D9" i="4" s="1"/>
  <c r="C7" i="4"/>
  <c r="B7" i="4"/>
  <c r="Q3" i="4"/>
  <c r="C1" i="4"/>
  <c r="D1" i="4" s="1"/>
  <c r="E1" i="4" s="1"/>
  <c r="F1" i="4" s="1"/>
  <c r="G1" i="4" s="1"/>
  <c r="H1" i="4" s="1"/>
  <c r="I1" i="4" s="1"/>
  <c r="J1" i="4" s="1"/>
  <c r="K1" i="4" s="1"/>
  <c r="L1" i="4" s="1"/>
  <c r="M1" i="4" s="1"/>
  <c r="N1" i="4" s="1"/>
  <c r="O1" i="4" s="1"/>
  <c r="P1" i="4" s="1"/>
  <c r="Q30" i="2"/>
  <c r="P24" i="2"/>
  <c r="O24" i="2"/>
  <c r="N24" i="2"/>
  <c r="M24" i="2"/>
  <c r="L24" i="2"/>
  <c r="K24" i="2"/>
  <c r="J24" i="2"/>
  <c r="I24" i="2"/>
  <c r="H24" i="2"/>
  <c r="G24" i="2"/>
  <c r="F24" i="2"/>
  <c r="E24" i="2"/>
  <c r="D24" i="2"/>
  <c r="C24" i="2"/>
  <c r="B24" i="2"/>
  <c r="P23" i="2"/>
  <c r="O23" i="2"/>
  <c r="N23" i="2"/>
  <c r="N25" i="2" s="1"/>
  <c r="M23" i="2"/>
  <c r="M25" i="2" s="1"/>
  <c r="L23" i="2"/>
  <c r="K23" i="2"/>
  <c r="J23" i="2"/>
  <c r="I23" i="2"/>
  <c r="H23" i="2"/>
  <c r="G23" i="2"/>
  <c r="F23" i="2"/>
  <c r="F25" i="2" s="1"/>
  <c r="E23" i="2"/>
  <c r="E25" i="2" s="1"/>
  <c r="D23" i="2"/>
  <c r="C23" i="2"/>
  <c r="B23" i="2"/>
  <c r="Q22" i="2"/>
  <c r="O22" i="2" s="1"/>
  <c r="Q21" i="2"/>
  <c r="C20" i="2"/>
  <c r="D20" i="2" s="1"/>
  <c r="E20" i="2" s="1"/>
  <c r="F20" i="2" s="1"/>
  <c r="G20" i="2" s="1"/>
  <c r="H20" i="2" s="1"/>
  <c r="I20" i="2" s="1"/>
  <c r="J20" i="2" s="1"/>
  <c r="K20" i="2" s="1"/>
  <c r="L20" i="2" s="1"/>
  <c r="M20" i="2" s="1"/>
  <c r="N20" i="2" s="1"/>
  <c r="O20" i="2" s="1"/>
  <c r="P20" i="2" s="1"/>
  <c r="P8" i="2"/>
  <c r="O8" i="2"/>
  <c r="N8" i="2"/>
  <c r="M8" i="2"/>
  <c r="L8" i="2"/>
  <c r="K8" i="2"/>
  <c r="J8" i="2"/>
  <c r="I8" i="2"/>
  <c r="H8" i="2"/>
  <c r="G8" i="2"/>
  <c r="F8" i="2"/>
  <c r="E8" i="2"/>
  <c r="D8" i="2"/>
  <c r="C8" i="2"/>
  <c r="B8" i="2"/>
  <c r="P7" i="2"/>
  <c r="O7" i="2"/>
  <c r="N7" i="2"/>
  <c r="M7" i="2"/>
  <c r="L7" i="2"/>
  <c r="K7" i="2"/>
  <c r="J7" i="2"/>
  <c r="I7" i="2"/>
  <c r="H7" i="2"/>
  <c r="G7" i="2"/>
  <c r="F7" i="2"/>
  <c r="E7" i="2"/>
  <c r="D7" i="2"/>
  <c r="C7" i="2"/>
  <c r="B7" i="2"/>
  <c r="Q3" i="2"/>
  <c r="C1" i="2"/>
  <c r="D1" i="2" s="1"/>
  <c r="E1" i="2" s="1"/>
  <c r="F1" i="2" s="1"/>
  <c r="G1" i="2" s="1"/>
  <c r="H1" i="2" s="1"/>
  <c r="I1" i="2" s="1"/>
  <c r="J1" i="2" s="1"/>
  <c r="K1" i="2" s="1"/>
  <c r="L1" i="2" s="1"/>
  <c r="M1" i="2" s="1"/>
  <c r="N1" i="2" s="1"/>
  <c r="O1" i="2" s="1"/>
  <c r="P1" i="2" s="1"/>
  <c r="F9" i="4" l="1"/>
  <c r="J25" i="5"/>
  <c r="G9" i="4"/>
  <c r="N25" i="4"/>
  <c r="I9" i="4"/>
  <c r="P25" i="4"/>
  <c r="O9" i="5"/>
  <c r="M25" i="5"/>
  <c r="D9" i="2"/>
  <c r="C25" i="2"/>
  <c r="K25" i="2"/>
  <c r="I25" i="4"/>
  <c r="H9" i="2"/>
  <c r="P9" i="2"/>
  <c r="G25" i="2"/>
  <c r="O25" i="2"/>
  <c r="N9" i="4"/>
  <c r="L9" i="5"/>
  <c r="B25" i="5"/>
  <c r="H25" i="2"/>
  <c r="F25" i="4"/>
  <c r="N9" i="5"/>
  <c r="H25" i="4"/>
  <c r="G9" i="5"/>
  <c r="E25" i="5"/>
  <c r="L9" i="2"/>
  <c r="C9" i="4"/>
  <c r="K9" i="4"/>
  <c r="B25" i="4"/>
  <c r="G25" i="5"/>
  <c r="O25" i="5"/>
  <c r="D9" i="5"/>
  <c r="P25" i="2"/>
  <c r="O9" i="4"/>
  <c r="F9" i="5"/>
  <c r="J9" i="5"/>
  <c r="K9" i="5"/>
  <c r="I9" i="2"/>
  <c r="I25" i="2"/>
  <c r="J25" i="4"/>
  <c r="H9" i="5"/>
  <c r="P9" i="5"/>
  <c r="C25" i="5"/>
  <c r="K25" i="5"/>
  <c r="B25" i="2"/>
  <c r="J25" i="2"/>
  <c r="H9" i="4"/>
  <c r="P9" i="4"/>
  <c r="C25" i="4"/>
  <c r="K25" i="4"/>
  <c r="I9" i="5"/>
  <c r="Q8" i="5"/>
  <c r="D25" i="5"/>
  <c r="L25" i="5"/>
  <c r="Q8" i="4"/>
  <c r="D25" i="4"/>
  <c r="L25" i="4"/>
  <c r="E9" i="2"/>
  <c r="M9" i="2"/>
  <c r="D25" i="2"/>
  <c r="L25" i="2"/>
  <c r="B9" i="4"/>
  <c r="J9" i="4"/>
  <c r="E25" i="4"/>
  <c r="M25" i="4"/>
  <c r="F25" i="5"/>
  <c r="N25" i="5"/>
  <c r="G25" i="4"/>
  <c r="O25" i="4"/>
  <c r="E9" i="5"/>
  <c r="M9" i="5"/>
  <c r="H25" i="5"/>
  <c r="P25" i="5"/>
  <c r="E22" i="5"/>
  <c r="E28" i="5" s="1"/>
  <c r="I22" i="5"/>
  <c r="I28" i="5" s="1"/>
  <c r="P28" i="5"/>
  <c r="P27" i="5"/>
  <c r="M22" i="5"/>
  <c r="Q7" i="5"/>
  <c r="R8" i="5" s="1"/>
  <c r="B22" i="5"/>
  <c r="F22" i="5"/>
  <c r="J22" i="5"/>
  <c r="N22" i="5"/>
  <c r="C22" i="5"/>
  <c r="G22" i="5"/>
  <c r="K22" i="5"/>
  <c r="O22" i="5"/>
  <c r="D22" i="5"/>
  <c r="H22" i="5"/>
  <c r="L22" i="5"/>
  <c r="P28" i="4"/>
  <c r="P27" i="4"/>
  <c r="E22" i="4"/>
  <c r="Q7" i="4"/>
  <c r="R8" i="4" s="1"/>
  <c r="B22" i="4"/>
  <c r="F22" i="4"/>
  <c r="J22" i="4"/>
  <c r="N22" i="4"/>
  <c r="I22" i="4"/>
  <c r="M22" i="4"/>
  <c r="C22" i="4"/>
  <c r="G22" i="4"/>
  <c r="K22" i="4"/>
  <c r="O22" i="4"/>
  <c r="D22" i="4"/>
  <c r="H22" i="4"/>
  <c r="L22" i="4"/>
  <c r="C9" i="2"/>
  <c r="G9" i="2"/>
  <c r="O9" i="2"/>
  <c r="Q7" i="2"/>
  <c r="F9" i="2"/>
  <c r="J9" i="2"/>
  <c r="N9" i="2"/>
  <c r="K9" i="2"/>
  <c r="Q8" i="2"/>
  <c r="E22" i="2"/>
  <c r="E28" i="2" s="1"/>
  <c r="I22" i="2"/>
  <c r="I28" i="2" s="1"/>
  <c r="O28" i="2"/>
  <c r="O27" i="2"/>
  <c r="B9" i="2"/>
  <c r="D22" i="2"/>
  <c r="H22" i="2"/>
  <c r="L22" i="2"/>
  <c r="P22" i="2"/>
  <c r="B22" i="2"/>
  <c r="F22" i="2"/>
  <c r="J22" i="2"/>
  <c r="N22" i="2"/>
  <c r="M22" i="2"/>
  <c r="C22" i="2"/>
  <c r="G22" i="2"/>
  <c r="K22" i="2"/>
  <c r="I27" i="2"/>
  <c r="I29" i="2" s="1"/>
  <c r="C20" i="1"/>
  <c r="D20" i="1" s="1"/>
  <c r="E20" i="1" s="1"/>
  <c r="F20" i="1" s="1"/>
  <c r="G20" i="1" s="1"/>
  <c r="H20" i="1" s="1"/>
  <c r="I20" i="1" s="1"/>
  <c r="J20" i="1" s="1"/>
  <c r="K20" i="1" s="1"/>
  <c r="L20" i="1" s="1"/>
  <c r="M20" i="1" s="1"/>
  <c r="N20" i="1" s="1"/>
  <c r="O20" i="1" s="1"/>
  <c r="P20" i="1" s="1"/>
  <c r="C1" i="1"/>
  <c r="D1" i="1" s="1"/>
  <c r="E1" i="1" s="1"/>
  <c r="F1" i="1" s="1"/>
  <c r="G1" i="1" s="1"/>
  <c r="H1" i="1" s="1"/>
  <c r="I1" i="1" s="1"/>
  <c r="J1" i="1" s="1"/>
  <c r="K1" i="1" s="1"/>
  <c r="L1" i="1" s="1"/>
  <c r="M1" i="1" s="1"/>
  <c r="N1" i="1" s="1"/>
  <c r="O1" i="1" s="1"/>
  <c r="P1" i="1" s="1"/>
  <c r="Q9" i="5" l="1"/>
  <c r="E27" i="5"/>
  <c r="E29" i="5" s="1"/>
  <c r="R8" i="2"/>
  <c r="I27" i="5"/>
  <c r="I29" i="5" s="1"/>
  <c r="Q9" i="4"/>
  <c r="P29" i="5"/>
  <c r="P29" i="4"/>
  <c r="G28" i="5"/>
  <c r="G27" i="5"/>
  <c r="F28" i="5"/>
  <c r="F27" i="5"/>
  <c r="C28" i="5"/>
  <c r="C27" i="5"/>
  <c r="C29" i="5" s="1"/>
  <c r="B28" i="5"/>
  <c r="B27" i="5"/>
  <c r="H28" i="5"/>
  <c r="H27" i="5"/>
  <c r="O28" i="5"/>
  <c r="O27" i="5"/>
  <c r="N28" i="5"/>
  <c r="N27" i="5"/>
  <c r="N29" i="5" s="1"/>
  <c r="R9" i="5"/>
  <c r="Q11" i="5"/>
  <c r="S9" i="5"/>
  <c r="L28" i="5"/>
  <c r="L27" i="5"/>
  <c r="D28" i="5"/>
  <c r="D27" i="5"/>
  <c r="K28" i="5"/>
  <c r="K27" i="5"/>
  <c r="J28" i="5"/>
  <c r="J27" i="5"/>
  <c r="M28" i="5"/>
  <c r="M27" i="5"/>
  <c r="D28" i="4"/>
  <c r="D27" i="4"/>
  <c r="C27" i="4"/>
  <c r="C28" i="4"/>
  <c r="J28" i="4"/>
  <c r="J27" i="4"/>
  <c r="E28" i="4"/>
  <c r="E27" i="4"/>
  <c r="H28" i="4"/>
  <c r="H27" i="4"/>
  <c r="N28" i="4"/>
  <c r="N27" i="4"/>
  <c r="O28" i="4"/>
  <c r="O27" i="4"/>
  <c r="M28" i="4"/>
  <c r="M27" i="4"/>
  <c r="F28" i="4"/>
  <c r="F27" i="4"/>
  <c r="G28" i="4"/>
  <c r="G27" i="4"/>
  <c r="L28" i="4"/>
  <c r="L27" i="4"/>
  <c r="K28" i="4"/>
  <c r="K27" i="4"/>
  <c r="I28" i="4"/>
  <c r="I27" i="4"/>
  <c r="B28" i="4"/>
  <c r="B27" i="4"/>
  <c r="Q9" i="2"/>
  <c r="Q11" i="2" s="1"/>
  <c r="E27" i="2"/>
  <c r="E29" i="2" s="1"/>
  <c r="M28" i="2"/>
  <c r="M27" i="2"/>
  <c r="F28" i="2"/>
  <c r="F27" i="2"/>
  <c r="H28" i="2"/>
  <c r="H27" i="2"/>
  <c r="K27" i="2"/>
  <c r="K28" i="2"/>
  <c r="B28" i="2"/>
  <c r="B27" i="2"/>
  <c r="D28" i="2"/>
  <c r="D27" i="2"/>
  <c r="G28" i="2"/>
  <c r="G27" i="2"/>
  <c r="N28" i="2"/>
  <c r="N27" i="2"/>
  <c r="P28" i="2"/>
  <c r="P27" i="2"/>
  <c r="C28" i="2"/>
  <c r="C27" i="2"/>
  <c r="J28" i="2"/>
  <c r="J27" i="2"/>
  <c r="L28" i="2"/>
  <c r="L27" i="2"/>
  <c r="O29" i="2"/>
  <c r="H29" i="5" l="1"/>
  <c r="S9" i="4"/>
  <c r="Q11" i="4"/>
  <c r="R9" i="2"/>
  <c r="S9" i="2"/>
  <c r="R9" i="4"/>
  <c r="E29" i="4"/>
  <c r="O29" i="5"/>
  <c r="F29" i="5"/>
  <c r="J29" i="4"/>
  <c r="D29" i="4"/>
  <c r="M29" i="5"/>
  <c r="K29" i="5"/>
  <c r="L29" i="5"/>
  <c r="G29" i="5"/>
  <c r="Q27" i="5"/>
  <c r="B29" i="5"/>
  <c r="Q28" i="5"/>
  <c r="J29" i="5"/>
  <c r="D29" i="5"/>
  <c r="Q28" i="4"/>
  <c r="I29" i="4"/>
  <c r="L29" i="4"/>
  <c r="F29" i="4"/>
  <c r="O29" i="4"/>
  <c r="H29" i="4"/>
  <c r="C29" i="4"/>
  <c r="Q27" i="4"/>
  <c r="B29" i="4"/>
  <c r="K29" i="4"/>
  <c r="G29" i="4"/>
  <c r="M29" i="4"/>
  <c r="N29" i="4"/>
  <c r="L29" i="2"/>
  <c r="C29" i="2"/>
  <c r="P29" i="2"/>
  <c r="G29" i="2"/>
  <c r="H29" i="2"/>
  <c r="M29" i="2"/>
  <c r="N29" i="2"/>
  <c r="D29" i="2"/>
  <c r="F29" i="2"/>
  <c r="K29" i="2"/>
  <c r="Q27" i="2"/>
  <c r="B29" i="2"/>
  <c r="J29" i="2"/>
  <c r="Q28" i="2"/>
  <c r="Q22" i="1"/>
  <c r="B22" i="1" s="1"/>
  <c r="R28" i="5" l="1"/>
  <c r="Q29" i="5"/>
  <c r="R28" i="4"/>
  <c r="Q29" i="4"/>
  <c r="Q29" i="2"/>
  <c r="R28" i="2"/>
  <c r="Q21" i="1"/>
  <c r="Q31" i="5" l="1"/>
  <c r="S29" i="5"/>
  <c r="R29" i="5"/>
  <c r="Q31" i="4"/>
  <c r="S29" i="4"/>
  <c r="R29" i="4"/>
  <c r="R29" i="2"/>
  <c r="S29" i="2"/>
  <c r="Q31" i="2"/>
  <c r="P24" i="1"/>
  <c r="O24" i="1"/>
  <c r="N24" i="1"/>
  <c r="M24" i="1"/>
  <c r="L24" i="1"/>
  <c r="K24" i="1"/>
  <c r="J24" i="1"/>
  <c r="I24" i="1"/>
  <c r="H24" i="1"/>
  <c r="G24" i="1"/>
  <c r="F24" i="1"/>
  <c r="E24" i="1"/>
  <c r="D24" i="1"/>
  <c r="C24" i="1"/>
  <c r="B24" i="1"/>
  <c r="P23" i="1"/>
  <c r="O23" i="1"/>
  <c r="N23" i="1"/>
  <c r="M23" i="1"/>
  <c r="L23" i="1"/>
  <c r="K23" i="1"/>
  <c r="J23" i="1"/>
  <c r="I23" i="1"/>
  <c r="I25" i="1" s="1"/>
  <c r="H23" i="1"/>
  <c r="G23" i="1"/>
  <c r="F23" i="1"/>
  <c r="E23" i="1"/>
  <c r="E25" i="1" s="1"/>
  <c r="D23" i="1"/>
  <c r="C23" i="1"/>
  <c r="B23" i="1"/>
  <c r="M25" i="1" l="1"/>
  <c r="O25" i="1"/>
  <c r="J25" i="1"/>
  <c r="G25" i="1"/>
  <c r="H25" i="1"/>
  <c r="B27" i="1"/>
  <c r="B25" i="1"/>
  <c r="C25" i="1"/>
  <c r="L25" i="1"/>
  <c r="K25" i="1"/>
  <c r="N25" i="1"/>
  <c r="D25" i="1"/>
  <c r="F25" i="1"/>
  <c r="P25" i="1"/>
  <c r="P8" i="1"/>
  <c r="O8" i="1"/>
  <c r="N8" i="1"/>
  <c r="M8" i="1"/>
  <c r="L8" i="1"/>
  <c r="K8" i="1"/>
  <c r="J8" i="1"/>
  <c r="I8" i="1"/>
  <c r="H8" i="1"/>
  <c r="G8" i="1"/>
  <c r="F8" i="1"/>
  <c r="E8" i="1"/>
  <c r="D8" i="1"/>
  <c r="C8" i="1"/>
  <c r="P7" i="1"/>
  <c r="O7" i="1"/>
  <c r="N7" i="1"/>
  <c r="M7" i="1"/>
  <c r="L7" i="1"/>
  <c r="K7" i="1"/>
  <c r="J7" i="1"/>
  <c r="I7" i="1"/>
  <c r="H7" i="1"/>
  <c r="G7" i="1"/>
  <c r="F7" i="1"/>
  <c r="E7" i="1"/>
  <c r="D7" i="1"/>
  <c r="C7" i="1"/>
  <c r="B8" i="1"/>
  <c r="B7" i="1"/>
  <c r="D9" i="1" l="1"/>
  <c r="H9" i="1"/>
  <c r="L9" i="1"/>
  <c r="P9" i="1"/>
  <c r="C9" i="1"/>
  <c r="G9" i="1"/>
  <c r="K9" i="1"/>
  <c r="O9" i="1"/>
  <c r="I9" i="1"/>
  <c r="M9" i="1"/>
  <c r="F9" i="1"/>
  <c r="J9" i="1"/>
  <c r="N9" i="1"/>
  <c r="E9" i="1"/>
  <c r="Q30" i="1"/>
  <c r="D41" i="1" l="1"/>
  <c r="E41" i="1" s="1"/>
  <c r="D42" i="1"/>
  <c r="P22" i="1"/>
  <c r="P27" i="1" s="1"/>
  <c r="L22" i="1"/>
  <c r="L27" i="1" s="1"/>
  <c r="H22" i="1"/>
  <c r="H27" i="1" s="1"/>
  <c r="D22" i="1"/>
  <c r="D27" i="1" s="1"/>
  <c r="M22" i="1"/>
  <c r="M27" i="1" s="1"/>
  <c r="E22" i="1"/>
  <c r="E27" i="1" s="1"/>
  <c r="O22" i="1"/>
  <c r="O27" i="1" s="1"/>
  <c r="K22" i="1"/>
  <c r="K27" i="1" s="1"/>
  <c r="G22" i="1"/>
  <c r="G27" i="1" s="1"/>
  <c r="C22" i="1"/>
  <c r="C27" i="1" s="1"/>
  <c r="I22" i="1"/>
  <c r="I27" i="1" s="1"/>
  <c r="N22" i="1"/>
  <c r="N27" i="1" s="1"/>
  <c r="J22" i="1"/>
  <c r="J27" i="1" s="1"/>
  <c r="F22" i="1"/>
  <c r="F27" i="1" s="1"/>
  <c r="Q27" i="1" l="1"/>
  <c r="C42" i="1" s="1"/>
  <c r="O28" i="1"/>
  <c r="K28" i="1"/>
  <c r="G28" i="1"/>
  <c r="C28" i="1"/>
  <c r="Q3" i="1"/>
  <c r="B9" i="1" l="1"/>
  <c r="Q9" i="1" s="1"/>
  <c r="S9" i="1" s="1"/>
  <c r="Q8" i="1"/>
  <c r="Q7" i="1"/>
  <c r="E28" i="1"/>
  <c r="I28" i="1"/>
  <c r="O29" i="1"/>
  <c r="P28" i="1"/>
  <c r="H28" i="1"/>
  <c r="G29" i="1"/>
  <c r="D28" i="1"/>
  <c r="L28" i="1"/>
  <c r="C29" i="1"/>
  <c r="M28" i="1"/>
  <c r="B28" i="1"/>
  <c r="F28" i="1"/>
  <c r="J28" i="1"/>
  <c r="N28" i="1"/>
  <c r="Q28" i="1" l="1"/>
  <c r="E42" i="1" s="1"/>
  <c r="N29" i="1"/>
  <c r="Q11" i="1"/>
  <c r="R8" i="1"/>
  <c r="J29" i="1"/>
  <c r="I29" i="1"/>
  <c r="K29" i="1"/>
  <c r="L29" i="1"/>
  <c r="H29" i="1"/>
  <c r="F29" i="1"/>
  <c r="E29" i="1"/>
  <c r="M29" i="1"/>
  <c r="P29" i="1"/>
  <c r="B29" i="1"/>
  <c r="D29" i="1"/>
  <c r="Q29" i="1" l="1"/>
  <c r="R9" i="1"/>
  <c r="R28" i="1"/>
  <c r="Q31" i="1" l="1"/>
  <c r="S29" i="1"/>
  <c r="R29" i="1"/>
</calcChain>
</file>

<file path=xl/sharedStrings.xml><?xml version="1.0" encoding="utf-8"?>
<sst xmlns="http://schemas.openxmlformats.org/spreadsheetml/2006/main" count="188" uniqueCount="27">
  <si>
    <t>Selling price per unit</t>
  </si>
  <si>
    <t>Variable expense per unit</t>
  </si>
  <si>
    <t>Unit sales</t>
  </si>
  <si>
    <t>Fixed expenses</t>
  </si>
  <si>
    <t>Sales</t>
  </si>
  <si>
    <t>Variable expenses</t>
  </si>
  <si>
    <t>Contribution margin</t>
  </si>
  <si>
    <t>Net operating income</t>
  </si>
  <si>
    <t>Total</t>
  </si>
  <si>
    <t xml:space="preserve"> </t>
  </si>
  <si>
    <t>Sales mix percentages</t>
  </si>
  <si>
    <t>%</t>
  </si>
  <si>
    <t>Last Year:</t>
  </si>
  <si>
    <t>Projections for This Year:</t>
  </si>
  <si>
    <t>Change in unit sales</t>
  </si>
  <si>
    <t>Change in selling prices</t>
  </si>
  <si>
    <t>Change in variable expenses</t>
  </si>
  <si>
    <t>Change in fixed expenses</t>
  </si>
  <si>
    <t>Profit Graph Information</t>
  </si>
  <si>
    <t>Profit</t>
  </si>
  <si>
    <t>CVP Graph Information</t>
  </si>
  <si>
    <t>Fixed Expenses</t>
  </si>
  <si>
    <t>Last year unit sales</t>
  </si>
  <si>
    <t>Data Points</t>
  </si>
  <si>
    <t>Total Expenses</t>
  </si>
  <si>
    <t>Contribution margin per unit</t>
  </si>
  <si>
    <t>Weighted-Average
 CM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</si>
</sst>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val="singleAccounting"/>
      <sz val="11"/>
      <color theme="1"/>
      <name val="Calibri"/>
      <family val="2"/>
      <scheme val="minor"/>
    </font>
    <font>
      <u val="doubleAccounting"/>
      <sz val="11"/>
      <color theme="1"/>
      <name val="Calibri"/>
      <family val="2"/>
      <scheme val="minor"/>
    </font>
    <font>
      <b/>
      <sz val="14"/>
      <color theme="1"/>
      <name val="Calibri"/>
      <family val="2"/>
      <scheme val="minor"/>
    </font>
    <font>
      <b/>
      <i/>
      <sz val="11"/>
      <color theme="1"/>
      <name val="Calibri"/>
      <family val="2"/>
      <scheme val="minor"/>
    </font>
    <font>
      <b/>
      <sz val="11"/>
      <name val="Calibri"/>
      <family val="2"/>
      <scheme val="minor"/>
    </font>
    <font>
      <sz val="14"/>
      <color theme="1"/>
      <name val="Symbol"/>
      <family val="1"/>
      <charset val="2"/>
    </font>
    <font>
      <sz val="14"/>
      <color theme="1"/>
      <name val="Courier New"/>
      <family val="3"/>
    </font>
    <font>
      <sz val="14"/>
      <color theme="1"/>
      <name val="Wingdings"/>
      <charset val="2"/>
    </font>
    <font>
      <sz val="14"/>
      <color theme="1"/>
      <name val="Tahoma"/>
      <family val="2"/>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3" fillId="0" borderId="0" xfId="0" applyFont="1"/>
    <xf numFmtId="0" fontId="2" fillId="0" borderId="0" xfId="0" applyFont="1" applyAlignment="1">
      <alignment horizontal="center"/>
    </xf>
    <xf numFmtId="9" fontId="0" fillId="0" borderId="0" xfId="3" applyFont="1"/>
    <xf numFmtId="164" fontId="0" fillId="0" borderId="0" xfId="1" applyNumberFormat="1" applyFont="1"/>
    <xf numFmtId="164" fontId="0" fillId="0" borderId="0" xfId="0" applyNumberFormat="1"/>
    <xf numFmtId="43" fontId="0" fillId="0" borderId="0" xfId="0" applyNumberFormat="1"/>
    <xf numFmtId="44" fontId="0" fillId="0" borderId="0" xfId="2" applyFont="1"/>
    <xf numFmtId="165" fontId="0" fillId="0" borderId="0" xfId="2" applyNumberFormat="1" applyFont="1"/>
    <xf numFmtId="164" fontId="4" fillId="0" borderId="0" xfId="1" applyNumberFormat="1" applyFont="1"/>
    <xf numFmtId="165" fontId="5" fillId="0" borderId="0" xfId="2" applyNumberFormat="1" applyFont="1"/>
    <xf numFmtId="166" fontId="1" fillId="0" borderId="0" xfId="3" applyNumberFormat="1"/>
    <xf numFmtId="166" fontId="4" fillId="0" borderId="0" xfId="3" applyNumberFormat="1" applyFont="1"/>
    <xf numFmtId="166" fontId="0" fillId="0" borderId="0" xfId="3" applyNumberFormat="1" applyFont="1"/>
    <xf numFmtId="0" fontId="6" fillId="0" borderId="0" xfId="0" applyFont="1"/>
    <xf numFmtId="9" fontId="0" fillId="0" borderId="0" xfId="3" applyFont="1" applyFill="1"/>
    <xf numFmtId="164" fontId="0" fillId="0" borderId="0" xfId="1" applyNumberFormat="1" applyFont="1" applyFill="1"/>
    <xf numFmtId="166" fontId="0" fillId="0" borderId="0" xfId="0" applyNumberFormat="1"/>
    <xf numFmtId="44" fontId="0" fillId="0" borderId="0" xfId="2" applyFont="1" applyFill="1"/>
    <xf numFmtId="165" fontId="0" fillId="0" borderId="0" xfId="0" applyNumberFormat="1"/>
    <xf numFmtId="9" fontId="0" fillId="2" borderId="2" xfId="3" applyFont="1" applyFill="1" applyBorder="1"/>
    <xf numFmtId="0" fontId="7" fillId="0" borderId="0" xfId="0" applyFont="1"/>
    <xf numFmtId="0" fontId="8" fillId="3" borderId="1" xfId="0" applyFont="1" applyFill="1" applyBorder="1"/>
    <xf numFmtId="164" fontId="0" fillId="0" borderId="1" xfId="1" applyNumberFormat="1" applyFont="1" applyBorder="1"/>
    <xf numFmtId="2" fontId="0" fillId="0" borderId="0" xfId="0" applyNumberFormat="1"/>
    <xf numFmtId="165" fontId="0" fillId="0" borderId="1" xfId="2" applyNumberFormat="1" applyFont="1" applyBorder="1"/>
    <xf numFmtId="0" fontId="2" fillId="0" borderId="1" xfId="0" applyFont="1" applyBorder="1" applyAlignment="1">
      <alignment horizontal="center" vertical="center"/>
    </xf>
    <xf numFmtId="44" fontId="0" fillId="0" borderId="0" xfId="0" applyNumberFormat="1"/>
    <xf numFmtId="0" fontId="8" fillId="3" borderId="1" xfId="0" applyFont="1" applyFill="1" applyBorder="1" applyAlignment="1">
      <alignment horizontal="center"/>
    </xf>
    <xf numFmtId="0" fontId="2" fillId="0" borderId="1" xfId="0" applyFont="1" applyBorder="1" applyAlignment="1">
      <alignment horizontal="center" vertical="center" wrapText="1"/>
    </xf>
    <xf numFmtId="0" fontId="9" fillId="0" borderId="0" xfId="0" applyFont="1" applyAlignment="1">
      <alignment horizontal="left" vertical="center" indent="8"/>
    </xf>
    <xf numFmtId="0" fontId="10" fillId="0" borderId="0" xfId="0" applyFont="1" applyAlignment="1">
      <alignment horizontal="left" vertical="center" indent="13"/>
    </xf>
    <xf numFmtId="0" fontId="9" fillId="0" borderId="0" xfId="0" applyFont="1" applyAlignment="1">
      <alignment horizontal="left" vertical="center" indent="5"/>
    </xf>
    <xf numFmtId="0" fontId="10" fillId="0" borderId="0" xfId="0" applyFont="1" applyAlignment="1">
      <alignment horizontal="left" vertical="center" indent="10"/>
    </xf>
    <xf numFmtId="0" fontId="11" fillId="0" borderId="0" xfId="0" applyFont="1" applyAlignment="1">
      <alignment horizontal="left" vertical="center" indent="15"/>
    </xf>
    <xf numFmtId="0" fontId="9" fillId="0" borderId="0" xfId="0" applyFont="1" applyAlignment="1">
      <alignment horizontal="left" vertical="center" indent="15"/>
    </xf>
    <xf numFmtId="0" fontId="12" fillId="0" borderId="0" xfId="0" applyFont="1"/>
    <xf numFmtId="0" fontId="2" fillId="3" borderId="1" xfId="0" applyFont="1" applyFill="1" applyBorder="1" applyAlignment="1">
      <alignment horizontal="righ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11</xdr:col>
      <xdr:colOff>368300</xdr:colOff>
      <xdr:row>23</xdr:row>
      <xdr:rowOff>25400</xdr:rowOff>
    </xdr:to>
    <xdr:sp macro="" textlink="">
      <xdr:nvSpPr>
        <xdr:cNvPr id="2" name="TextBox 1">
          <a:extLst>
            <a:ext uri="{FF2B5EF4-FFF2-40B4-BE49-F238E27FC236}">
              <a16:creationId xmlns:a16="http://schemas.microsoft.com/office/drawing/2014/main" id="{0AA89735-6523-4D6D-8495-956142C66360}"/>
            </a:ext>
          </a:extLst>
        </xdr:cNvPr>
        <xdr:cNvSpPr txBox="1"/>
      </xdr:nvSpPr>
      <xdr:spPr>
        <a:xfrm>
          <a:off x="19050" y="19050"/>
          <a:ext cx="7054850" cy="46831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Goal Seek:</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Goal Seek is a tool within Microsoft Excel that performs a "what-if analysis" that enables you to learn what input values would be needed to achieve a desired goal or outcome.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When utilizing Goal Seek you should proceed as follows:</a:t>
          </a:r>
        </a:p>
        <a:p>
          <a:pPr marL="342900" marR="0" lvl="0" indent="-342900">
            <a:lnSpc>
              <a:spcPct val="107000"/>
            </a:lnSpc>
            <a:spcBef>
              <a:spcPts val="0"/>
            </a:spcBef>
            <a:spcAft>
              <a:spcPts val="800"/>
            </a:spcAft>
            <a:buFont typeface="+mj-lt"/>
            <a:buAutoNum type="arabicPeriod"/>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Under the “Data” tab click on the “What-If Analysis" drop down in the “Forecast” section</a:t>
          </a:r>
        </a:p>
        <a:p>
          <a:pPr marL="342900" marR="0" lvl="0" indent="-342900">
            <a:lnSpc>
              <a:spcPct val="107000"/>
            </a:lnSpc>
            <a:spcBef>
              <a:spcPts val="0"/>
            </a:spcBef>
            <a:spcAft>
              <a:spcPts val="800"/>
            </a:spcAft>
            <a:buFont typeface="+mj-lt"/>
            <a:buAutoNum type="arabicPeriod"/>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From that drop down select "Goal Seek"</a:t>
          </a:r>
        </a:p>
        <a:p>
          <a:pPr marL="342900" marR="0" lvl="0" indent="-342900">
            <a:lnSpc>
              <a:spcPct val="107000"/>
            </a:lnSpc>
            <a:spcBef>
              <a:spcPts val="0"/>
            </a:spcBef>
            <a:spcAft>
              <a:spcPts val="800"/>
            </a:spcAft>
            <a:buFont typeface="+mj-lt"/>
            <a:buAutoNum type="arabicPeriod"/>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 "Goal Seek" option box will appear with three values to be manipulated</a:t>
          </a:r>
          <a:endParaRPr lang="en-US">
            <a:effectLst/>
          </a:endParaRPr>
        </a:p>
        <a:p>
          <a:pPr marL="685800" lvl="1" indent="-228600">
            <a:buFont typeface="+mj-lt"/>
            <a:buAutoNum type="alphaLcPeriod"/>
          </a:pPr>
          <a:r>
            <a:rPr lang="en-US" sz="1100">
              <a:solidFill>
                <a:schemeClr val="dk1"/>
              </a:solidFill>
              <a:effectLst/>
              <a:latin typeface="+mn-lt"/>
              <a:ea typeface="+mn-ea"/>
              <a:cs typeface="+mn-cs"/>
            </a:rPr>
            <a:t>The first input is “Set cell” which is the cell with linked formulas that you want to change to a specific outcome.  Here you will select the specified outcome cell or type in the cell value manually.</a:t>
          </a:r>
        </a:p>
        <a:p>
          <a:pPr marL="685800" lvl="1" indent="-228600">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The second input is “To value” which is the desired goal or outcome that you want the cell you selected in the first input to be changed to.  For example, if you want to break even, you could set this value to 0 or if you wanted profit of $5,000 you could input 5000.</a:t>
          </a:r>
        </a:p>
        <a:p>
          <a:pPr marL="685800" lvl="1" indent="-228600">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The third and final input is “By changing cell” is the cell that contains the variable you want to change that is linked to the formulaic output cell that was chosen in the “Set cell” input</a:t>
          </a:r>
        </a:p>
        <a:p>
          <a:pPr marL="685800" lvl="1" indent="-228600">
            <a:buFont typeface="+mj-lt"/>
            <a:buAutoNum type="alphaLcPeriod"/>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Click OK</a:t>
          </a:r>
        </a:p>
        <a:p>
          <a:pPr marL="342900" marR="0" lvl="0" indent="-342900">
            <a:lnSpc>
              <a:spcPct val="107000"/>
            </a:lnSpc>
            <a:spcBef>
              <a:spcPts val="0"/>
            </a:spcBef>
            <a:spcAft>
              <a:spcPts val="800"/>
            </a:spcAft>
            <a:buFont typeface="+mj-lt"/>
            <a:buAutoNum type="arabicPeriod"/>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Now the “Set cell” should have been modified to the “To value” you chose as well as the cell value that you designated as the “By changing cell” variable.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428624</xdr:colOff>
      <xdr:row>59</xdr:row>
      <xdr:rowOff>85725</xdr:rowOff>
    </xdr:to>
    <xdr:sp macro="" textlink="">
      <xdr:nvSpPr>
        <xdr:cNvPr id="2" name="TextBox 1">
          <a:extLst>
            <a:ext uri="{FF2B5EF4-FFF2-40B4-BE49-F238E27FC236}">
              <a16:creationId xmlns:a16="http://schemas.microsoft.com/office/drawing/2014/main" id="{C32DD0FA-AC3E-4735-8D93-9E3B17250E55}"/>
            </a:ext>
          </a:extLst>
        </xdr:cNvPr>
        <xdr:cNvSpPr txBox="1"/>
      </xdr:nvSpPr>
      <xdr:spPr>
        <a:xfrm>
          <a:off x="0" y="0"/>
          <a:ext cx="7134224" cy="11753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Charts: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Charts are a way to easily visualize your data sets in order to present findings or to gain further insights.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There are a wide variety of chart types that you can utilize in Microsoft Excel.  The most common types used are bar/column charts to show comparisons of values and line charts to show trends.  Below is an example of how to set up a chart:</a:t>
          </a:r>
        </a:p>
        <a:p>
          <a:pPr marL="342900" marR="0" lvl="0" indent="-342900">
            <a:lnSpc>
              <a:spcPct val="107000"/>
            </a:lnSpc>
            <a:spcBef>
              <a:spcPts val="0"/>
            </a:spcBef>
            <a:spcAft>
              <a:spcPts val="800"/>
            </a:spcAft>
            <a:buFont typeface="+mj-lt"/>
            <a:buAutoNum type="arabicPeriod"/>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first step is to select the data you would like to chart out.  In general, you want to format your data in a way that you have column headers like days and then row headers such as your cost or company.  See the below as an example:</a:t>
          </a:r>
        </a:p>
        <a:p>
          <a:pPr marL="342900" marR="0" lvl="0" indent="-342900">
            <a:lnSpc>
              <a:spcPct val="107000"/>
            </a:lnSpc>
            <a:spcBef>
              <a:spcPts val="0"/>
            </a:spcBef>
            <a:spcAft>
              <a:spcPts val="800"/>
            </a:spcAft>
            <a:buFont typeface="+mj-lt"/>
            <a:buAutoNum type="arabicPeriod"/>
            <a:tabLst>
              <a:tab pos="4572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tabLst>
              <a:tab pos="4572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45720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800"/>
            </a:spcAft>
            <a:buFont typeface="+mj-lt"/>
            <a:buAutoNum type="arabicPeriod" startAt="2"/>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Highlight the data you what to create a chart of:</a:t>
          </a:r>
        </a:p>
        <a:p>
          <a:pPr marL="342900" marR="0" lvl="0" indent="-342900">
            <a:lnSpc>
              <a:spcPct val="107000"/>
            </a:lnSpc>
            <a:spcBef>
              <a:spcPts val="0"/>
            </a:spcBef>
            <a:spcAft>
              <a:spcPts val="800"/>
            </a:spcAft>
            <a:buFont typeface="+mj-lt"/>
            <a:buAutoNum type="arabicPeriod" startAt="2"/>
            <a:tabLst>
              <a:tab pos="4572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2"/>
            <a:tabLst>
              <a:tab pos="4572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2"/>
            <a:tabLst>
              <a:tab pos="4572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2"/>
            <a:tabLst>
              <a:tab pos="4572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3"/>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Go to the “Insert” tab and you will see a section titled “Charts”</a:t>
          </a:r>
        </a:p>
        <a:p>
          <a:pPr marL="342900" marR="0" lvl="0" indent="-342900">
            <a:lnSpc>
              <a:spcPct val="107000"/>
            </a:lnSpc>
            <a:spcBef>
              <a:spcPts val="0"/>
            </a:spcBef>
            <a:spcAft>
              <a:spcPts val="800"/>
            </a:spcAft>
            <a:buFont typeface="+mj-lt"/>
            <a:buAutoNum type="arabicPeriod" startAt="3"/>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Click on “Recommended Charts”, which will generate an “Insert Chart” window</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Within this window you have two tabs: “Recommended Charts” and “All Charts”</a:t>
          </a:r>
        </a:p>
        <a:p>
          <a:pPr marL="1143000" marR="0" lvl="2" indent="-228600">
            <a:lnSpc>
              <a:spcPct val="107000"/>
            </a:lnSpc>
            <a:spcBef>
              <a:spcPts val="0"/>
            </a:spcBef>
            <a:spcAft>
              <a:spcPts val="80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“Recommended Charts” tab will give you several charts that are recommended for the specific data set you have chosen</a:t>
          </a:r>
        </a:p>
        <a:p>
          <a:pPr marL="1143000" marR="0" lvl="2" indent="-228600">
            <a:lnSpc>
              <a:spcPct val="107000"/>
            </a:lnSpc>
            <a:spcBef>
              <a:spcPts val="0"/>
            </a:spcBef>
            <a:spcAft>
              <a:spcPts val="80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“All Charts” tab will let you dictate the type of chart you want.  You will see that on this tab, the left-hand side shows all the different chart types and as you click on them you will see the right-hand pane generate the different subtypes of charts available for that group.</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On the “All Charts” tab, choose the “Line” option from the left-hand pane</a:t>
          </a:r>
        </a:p>
        <a:p>
          <a:pPr marL="1143000" marR="0" lvl="2" indent="-228600">
            <a:lnSpc>
              <a:spcPct val="107000"/>
            </a:lnSpc>
            <a:spcBef>
              <a:spcPts val="0"/>
            </a:spcBef>
            <a:spcAft>
              <a:spcPts val="80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On the right-hand side look through the various options.  If we want to show a trend line with the data points marked, we would choose the option titled “Line with Markers”.  Chose this option and click “OK”</a:t>
          </a:r>
        </a:p>
        <a:p>
          <a:pPr marL="1143000" marR="0" lvl="2" indent="-228600">
            <a:lnSpc>
              <a:spcPct val="107000"/>
            </a:lnSpc>
            <a:spcBef>
              <a:spcPts val="0"/>
            </a:spcBef>
            <a:spcAft>
              <a:spcPts val="80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below chart will generate</a:t>
          </a:r>
        </a:p>
        <a:p>
          <a:pPr marL="1143000" marR="0" lvl="2" indent="-228600">
            <a:lnSpc>
              <a:spcPct val="107000"/>
            </a:lnSpc>
            <a:spcBef>
              <a:spcPts val="0"/>
            </a:spcBef>
            <a:spcAft>
              <a:spcPts val="800"/>
            </a:spcAft>
            <a:buFont typeface="+mj-lt"/>
            <a:buAutoNum type="arabicPeriod"/>
            <a:tabLst>
              <a:tab pos="13716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mj-lt"/>
            <a:buAutoNum type="arabicPeriod"/>
            <a:tabLst>
              <a:tab pos="13716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mj-lt"/>
            <a:buAutoNum type="arabicPeriod"/>
            <a:tabLst>
              <a:tab pos="13716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mj-lt"/>
            <a:buAutoNum type="arabicPeriod"/>
            <a:tabLst>
              <a:tab pos="13716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mj-lt"/>
            <a:buAutoNum type="arabicPeriod"/>
            <a:tabLst>
              <a:tab pos="13716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mj-lt"/>
            <a:buAutoNum type="arabicPeriod"/>
            <a:tabLst>
              <a:tab pos="13716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mj-lt"/>
            <a:buAutoNum type="arabicPeriod"/>
            <a:tabLst>
              <a:tab pos="13716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mj-lt"/>
            <a:buAutoNum type="arabicPeriod"/>
            <a:tabLst>
              <a:tab pos="13716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mj-lt"/>
            <a:buAutoNum type="arabicPeriod"/>
            <a:tabLst>
              <a:tab pos="1371600" algn="l"/>
            </a:tabLs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5"/>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You will see here that this is a default chart.  You can make many changes such as the following:</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Double click in the “Chart Title” and add your own chart name</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You can right click on either the X (here Day 1, Day 2,….) or Y (here 0-100) axes and click “Format Axis” pane will generate giving you a plethora of options to modify the axes</a:t>
          </a:r>
        </a:p>
        <a:p>
          <a:pPr marL="742950" marR="0" lvl="1" indent="-285750">
            <a:lnSpc>
              <a:spcPct val="107000"/>
            </a:lnSpc>
            <a:spcBef>
              <a:spcPts val="0"/>
            </a:spcBef>
            <a:spcAft>
              <a:spcPts val="800"/>
            </a:spcAft>
            <a:buFont typeface="+mj-lt"/>
            <a:buAutoNum type="alphaLcPeriod"/>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Another set of easy tools is to click on the chart and within the “Chart Design” ribbon click on “Add Chart Element” within the “Chart Layouts” section</a:t>
          </a:r>
        </a:p>
        <a:p>
          <a:pPr marL="1143000" marR="0" lvl="2" indent="-228600">
            <a:lnSpc>
              <a:spcPct val="107000"/>
            </a:lnSpc>
            <a:spcBef>
              <a:spcPts val="0"/>
            </a:spcBef>
            <a:spcAft>
              <a:spcPts val="80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Within this section you can add titles to the axes, add other labels, create legends, etc.</a:t>
          </a:r>
        </a:p>
        <a:p>
          <a:endParaRPr lang="en-US" sz="1100"/>
        </a:p>
      </xdr:txBody>
    </xdr:sp>
    <xdr:clientData/>
  </xdr:twoCellAnchor>
  <xdr:twoCellAnchor editAs="oneCell">
    <xdr:from>
      <xdr:col>1</xdr:col>
      <xdr:colOff>552450</xdr:colOff>
      <xdr:row>14</xdr:row>
      <xdr:rowOff>19050</xdr:rowOff>
    </xdr:from>
    <xdr:to>
      <xdr:col>6</xdr:col>
      <xdr:colOff>171450</xdr:colOff>
      <xdr:row>19</xdr:row>
      <xdr:rowOff>123825</xdr:rowOff>
    </xdr:to>
    <xdr:pic>
      <xdr:nvPicPr>
        <xdr:cNvPr id="3" name="Picture 2">
          <a:extLst>
            <a:ext uri="{FF2B5EF4-FFF2-40B4-BE49-F238E27FC236}">
              <a16:creationId xmlns:a16="http://schemas.microsoft.com/office/drawing/2014/main" id="{6B77A7C0-314C-4410-8B4D-AE0C1282C769}"/>
            </a:ext>
          </a:extLst>
        </xdr:cNvPr>
        <xdr:cNvPicPr/>
      </xdr:nvPicPr>
      <xdr:blipFill>
        <a:blip xmlns:r="http://schemas.openxmlformats.org/officeDocument/2006/relationships" r:embed="rId1"/>
        <a:stretch>
          <a:fillRect/>
        </a:stretch>
      </xdr:blipFill>
      <xdr:spPr>
        <a:xfrm>
          <a:off x="1162050" y="3114675"/>
          <a:ext cx="2667000" cy="1057275"/>
        </a:xfrm>
        <a:prstGeom prst="rect">
          <a:avLst/>
        </a:prstGeom>
      </xdr:spPr>
    </xdr:pic>
    <xdr:clientData/>
  </xdr:twoCellAnchor>
  <xdr:twoCellAnchor editAs="oneCell">
    <xdr:from>
      <xdr:col>2</xdr:col>
      <xdr:colOff>95250</xdr:colOff>
      <xdr:row>7</xdr:row>
      <xdr:rowOff>76200</xdr:rowOff>
    </xdr:from>
    <xdr:to>
      <xdr:col>11</xdr:col>
      <xdr:colOff>66674</xdr:colOff>
      <xdr:row>12</xdr:row>
      <xdr:rowOff>38100</xdr:rowOff>
    </xdr:to>
    <xdr:pic>
      <xdr:nvPicPr>
        <xdr:cNvPr id="4" name="Picture 3">
          <a:extLst>
            <a:ext uri="{FF2B5EF4-FFF2-40B4-BE49-F238E27FC236}">
              <a16:creationId xmlns:a16="http://schemas.microsoft.com/office/drawing/2014/main" id="{DCBA8C67-A0BA-40C9-9222-D9F1E240DF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 y="1724025"/>
          <a:ext cx="5457824" cy="1028700"/>
        </a:xfrm>
        <a:prstGeom prst="rect">
          <a:avLst/>
        </a:prstGeom>
        <a:noFill/>
        <a:ln>
          <a:noFill/>
        </a:ln>
      </xdr:spPr>
    </xdr:pic>
    <xdr:clientData/>
  </xdr:twoCellAnchor>
  <xdr:twoCellAnchor editAs="oneCell">
    <xdr:from>
      <xdr:col>1</xdr:col>
      <xdr:colOff>462803</xdr:colOff>
      <xdr:row>36</xdr:row>
      <xdr:rowOff>79562</xdr:rowOff>
    </xdr:from>
    <xdr:to>
      <xdr:col>7</xdr:col>
      <xdr:colOff>57710</xdr:colOff>
      <xdr:row>48</xdr:row>
      <xdr:rowOff>127187</xdr:rowOff>
    </xdr:to>
    <xdr:pic>
      <xdr:nvPicPr>
        <xdr:cNvPr id="5" name="Picture 4">
          <a:extLst>
            <a:ext uri="{FF2B5EF4-FFF2-40B4-BE49-F238E27FC236}">
              <a16:creationId xmlns:a16="http://schemas.microsoft.com/office/drawing/2014/main" id="{9155CE34-C559-499E-BE45-84F36C44310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2403" y="7366187"/>
          <a:ext cx="3252507" cy="23336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6349</xdr:rowOff>
    </xdr:from>
    <xdr:to>
      <xdr:col>11</xdr:col>
      <xdr:colOff>352425</xdr:colOff>
      <xdr:row>24</xdr:row>
      <xdr:rowOff>117474</xdr:rowOff>
    </xdr:to>
    <xdr:sp macro="" textlink="">
      <xdr:nvSpPr>
        <xdr:cNvPr id="2" name="TextBox 1">
          <a:extLst>
            <a:ext uri="{FF2B5EF4-FFF2-40B4-BE49-F238E27FC236}">
              <a16:creationId xmlns:a16="http://schemas.microsoft.com/office/drawing/2014/main" id="{C9879E5C-2E3B-4B58-8AD1-41168AA502E7}"/>
            </a:ext>
          </a:extLst>
        </xdr:cNvPr>
        <xdr:cNvSpPr txBox="1"/>
      </xdr:nvSpPr>
      <xdr:spPr>
        <a:xfrm>
          <a:off x="3175" y="6349"/>
          <a:ext cx="7054850" cy="46831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Conditional Formatting: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Conditional Formatting is a tool within Microsoft Excel that allows you to format/highlight cells based on a certain criteria</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When utilizing Conditional Formatting you should proceed as follows:</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The first step is to choose and then highlight the cell or cells you wish to format based on the criterial.  You may choose entire columns or rows or a subset of cells. </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Under the “Home” tab click on “Conditional Formatting” in the “Styles Section”</a:t>
          </a: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From that drop down choose from either "Highlight Cell Rules" or  “Top/Bottom Rules”</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If you choose "Highlight Cell Rules" you will be given a number options including "Less than", "Greater Than", "Equal to" and so on.  Chose the option that mirrors your intent.</a:t>
          </a:r>
        </a:p>
        <a:p>
          <a:pPr marL="1143000" marR="0" lvl="2" indent="-228600">
            <a:lnSpc>
              <a:spcPct val="107000"/>
            </a:lnSpc>
            <a:spcBef>
              <a:spcPts val="0"/>
            </a:spcBef>
            <a:spcAft>
              <a:spcPts val="0"/>
            </a:spcAft>
            <a:buFont typeface="+mj-lt"/>
            <a:buAutoNum type="romanLcPeriod"/>
          </a:pPr>
          <a:r>
            <a:rPr lang="en-US" sz="1100">
              <a:effectLst/>
              <a:latin typeface="Calibri" panose="020F0502020204030204" pitchFamily="34" charset="0"/>
              <a:ea typeface="Calibri" panose="020F0502020204030204" pitchFamily="34" charset="0"/>
              <a:cs typeface="Times New Roman" panose="02020603050405020304" pitchFamily="18" charset="0"/>
            </a:rPr>
            <a:t>Once you do this, a prompt will appear where you can input the value you that you using as your benchmark or reference and then you can choose the format that the cells which meet this criteria will appear.</a:t>
          </a:r>
        </a:p>
        <a:p>
          <a:pPr marL="1143000" marR="0" lvl="2" indent="-228600">
            <a:lnSpc>
              <a:spcPct val="107000"/>
            </a:lnSpc>
            <a:spcBef>
              <a:spcPts val="0"/>
            </a:spcBef>
            <a:spcAft>
              <a:spcPts val="0"/>
            </a:spcAft>
            <a:buFont typeface="+mj-lt"/>
            <a:buAutoNum type="romanLcPeriod"/>
          </a:pPr>
          <a:r>
            <a:rPr lang="en-US" sz="1100">
              <a:effectLst/>
              <a:latin typeface="Calibri" panose="020F0502020204030204" pitchFamily="34" charset="0"/>
              <a:ea typeface="Calibri" panose="020F0502020204030204" pitchFamily="34" charset="0"/>
              <a:cs typeface="Times New Roman" panose="02020603050405020304" pitchFamily="18" charset="0"/>
            </a:rPr>
            <a:t> After this click "OK".</a:t>
          </a:r>
        </a:p>
        <a:p>
          <a:pPr marL="742950" marR="0" lvl="1" indent="-285750">
            <a:lnSpc>
              <a:spcPct val="107000"/>
            </a:lnSpc>
            <a:spcBef>
              <a:spcPts val="0"/>
            </a:spcBef>
            <a:spcAft>
              <a:spcPts val="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if you choose "Top/Bottom Rules" you will be given options such as "Bottom 10 Items", "Top 10 Items", "Top 10%", "Above Average" and so on.</a:t>
          </a:r>
        </a:p>
        <a:p>
          <a:pPr marL="1143000" marR="0" lvl="2" indent="-228600">
            <a:lnSpc>
              <a:spcPct val="107000"/>
            </a:lnSpc>
            <a:spcBef>
              <a:spcPts val="0"/>
            </a:spcBef>
            <a:spcAft>
              <a:spcPts val="0"/>
            </a:spcAft>
            <a:buFont typeface="+mj-lt"/>
            <a:buAutoNum type="romanLcPeriod"/>
          </a:pPr>
          <a:r>
            <a:rPr lang="en-US" sz="1100">
              <a:effectLst/>
              <a:latin typeface="Calibri" panose="020F0502020204030204" pitchFamily="34" charset="0"/>
              <a:ea typeface="Calibri" panose="020F0502020204030204" pitchFamily="34" charset="0"/>
              <a:cs typeface="Times New Roman" panose="02020603050405020304" pitchFamily="18" charset="0"/>
            </a:rPr>
            <a:t>Once you choose and option you can modify the percentage or number of items as you like then you can choose the format the cells which meet this criteria will appear.</a:t>
          </a:r>
        </a:p>
        <a:p>
          <a:pPr marL="1143000" marR="0" lvl="2" indent="-228600">
            <a:lnSpc>
              <a:spcPct val="107000"/>
            </a:lnSpc>
            <a:spcBef>
              <a:spcPts val="0"/>
            </a:spcBef>
            <a:spcAft>
              <a:spcPts val="0"/>
            </a:spcAft>
            <a:buFont typeface="+mj-lt"/>
            <a:buAutoNum type="romanLcPeriod"/>
          </a:pPr>
          <a:r>
            <a:rPr lang="en-US" sz="1100">
              <a:effectLst/>
              <a:latin typeface="Calibri" panose="020F0502020204030204" pitchFamily="34" charset="0"/>
              <a:ea typeface="Calibri" panose="020F0502020204030204" pitchFamily="34" charset="0"/>
              <a:cs typeface="Times New Roman" panose="02020603050405020304" pitchFamily="18" charset="0"/>
            </a:rPr>
            <a:t>After this click "OK".</a:t>
          </a: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Calibri" panose="020F0502020204030204" pitchFamily="34" charset="0"/>
              <a:cs typeface="Times New Roman" panose="02020603050405020304" pitchFamily="18" charset="0"/>
            </a:rPr>
            <a:t>You should now be able to scroll through the data selected in step one and see which data meets the criteria based on which cells are now formatted.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
  <sheetViews>
    <sheetView tabSelected="1" zoomScale="90" zoomScaleNormal="90" workbookViewId="0">
      <pane xSplit="1" ySplit="1" topLeftCell="B2" activePane="bottomRight" state="frozen"/>
      <selection pane="topRight" activeCell="B1" sqref="B1"/>
      <selection pane="bottomLeft" activeCell="A2" sqref="A2"/>
      <selection pane="bottomRight" activeCell="Q15" sqref="Q15"/>
    </sheetView>
  </sheetViews>
  <sheetFormatPr defaultRowHeight="14.4" x14ac:dyDescent="0.3"/>
  <cols>
    <col min="1" max="1" width="30.33203125" bestFit="1" customWidth="1"/>
    <col min="2" max="2" width="12.88671875" bestFit="1" customWidth="1"/>
    <col min="3" max="3" width="15" bestFit="1" customWidth="1"/>
    <col min="4" max="4" width="14.33203125" bestFit="1" customWidth="1"/>
    <col min="5" max="16" width="12.5546875" bestFit="1" customWidth="1"/>
    <col min="17" max="17" width="13.33203125" bestFit="1" customWidth="1"/>
    <col min="19" max="19" width="18.109375" customWidth="1"/>
  </cols>
  <sheetData>
    <row r="1" spans="1:20" ht="30" customHeight="1" x14ac:dyDescent="0.35">
      <c r="A1" s="14" t="s">
        <v>12</v>
      </c>
      <c r="B1" s="26">
        <v>1</v>
      </c>
      <c r="C1" s="26">
        <f>B1+1</f>
        <v>2</v>
      </c>
      <c r="D1" s="26">
        <f t="shared" ref="D1:P1" si="0">C1+1</f>
        <v>3</v>
      </c>
      <c r="E1" s="26">
        <f t="shared" si="0"/>
        <v>4</v>
      </c>
      <c r="F1" s="26">
        <f t="shared" si="0"/>
        <v>5</v>
      </c>
      <c r="G1" s="26">
        <f t="shared" si="0"/>
        <v>6</v>
      </c>
      <c r="H1" s="26">
        <f t="shared" si="0"/>
        <v>7</v>
      </c>
      <c r="I1" s="26">
        <f t="shared" si="0"/>
        <v>8</v>
      </c>
      <c r="J1" s="26">
        <f t="shared" si="0"/>
        <v>9</v>
      </c>
      <c r="K1" s="26">
        <f t="shared" si="0"/>
        <v>10</v>
      </c>
      <c r="L1" s="26">
        <f t="shared" si="0"/>
        <v>11</v>
      </c>
      <c r="M1" s="26">
        <f t="shared" si="0"/>
        <v>12</v>
      </c>
      <c r="N1" s="26">
        <f t="shared" si="0"/>
        <v>13</v>
      </c>
      <c r="O1" s="26">
        <f t="shared" si="0"/>
        <v>14</v>
      </c>
      <c r="P1" s="26">
        <f t="shared" si="0"/>
        <v>15</v>
      </c>
      <c r="Q1" s="26" t="s">
        <v>8</v>
      </c>
      <c r="R1" s="26" t="s">
        <v>11</v>
      </c>
      <c r="S1" s="29" t="s">
        <v>26</v>
      </c>
    </row>
    <row r="2" spans="1:20" x14ac:dyDescent="0.3">
      <c r="A2" t="s">
        <v>2</v>
      </c>
      <c r="B2" s="5">
        <v>9000</v>
      </c>
      <c r="C2" s="5">
        <v>16500</v>
      </c>
      <c r="D2" s="5">
        <v>6000</v>
      </c>
      <c r="E2" s="5">
        <v>19500</v>
      </c>
      <c r="F2" s="5">
        <v>4500</v>
      </c>
      <c r="G2" s="5">
        <v>27000</v>
      </c>
      <c r="H2" s="5">
        <v>3000</v>
      </c>
      <c r="I2" s="5">
        <v>7500</v>
      </c>
      <c r="J2" s="5">
        <v>9000</v>
      </c>
      <c r="K2" s="5">
        <v>15000</v>
      </c>
      <c r="L2" s="5">
        <v>10500.000000000002</v>
      </c>
      <c r="M2" s="5">
        <v>1500</v>
      </c>
      <c r="N2" s="5">
        <v>3000</v>
      </c>
      <c r="O2" s="5">
        <v>6000</v>
      </c>
      <c r="P2" s="5">
        <v>12000</v>
      </c>
      <c r="Q2" s="16">
        <v>150000</v>
      </c>
    </row>
    <row r="3" spans="1:20" x14ac:dyDescent="0.3">
      <c r="A3" t="s">
        <v>10</v>
      </c>
      <c r="B3" s="15">
        <f>B2/$Q$2</f>
        <v>0.06</v>
      </c>
      <c r="C3" s="15">
        <f t="shared" ref="C3:P3" si="1">C2/$Q$2</f>
        <v>0.11</v>
      </c>
      <c r="D3" s="15">
        <f t="shared" si="1"/>
        <v>0.04</v>
      </c>
      <c r="E3" s="15">
        <f t="shared" si="1"/>
        <v>0.13</v>
      </c>
      <c r="F3" s="15">
        <f t="shared" si="1"/>
        <v>0.03</v>
      </c>
      <c r="G3" s="15">
        <f t="shared" si="1"/>
        <v>0.18</v>
      </c>
      <c r="H3" s="15">
        <f t="shared" si="1"/>
        <v>0.02</v>
      </c>
      <c r="I3" s="15">
        <f t="shared" si="1"/>
        <v>0.05</v>
      </c>
      <c r="J3" s="15">
        <f t="shared" si="1"/>
        <v>0.06</v>
      </c>
      <c r="K3" s="15">
        <f t="shared" si="1"/>
        <v>0.1</v>
      </c>
      <c r="L3" s="15">
        <f t="shared" si="1"/>
        <v>7.0000000000000007E-2</v>
      </c>
      <c r="M3" s="15">
        <f t="shared" si="1"/>
        <v>0.01</v>
      </c>
      <c r="N3" s="15">
        <f t="shared" si="1"/>
        <v>0.02</v>
      </c>
      <c r="O3" s="15">
        <f t="shared" si="1"/>
        <v>0.04</v>
      </c>
      <c r="P3" s="15">
        <f t="shared" si="1"/>
        <v>0.08</v>
      </c>
      <c r="Q3" s="3">
        <f>SUM(B3:P3)</f>
        <v>1.0000000000000002</v>
      </c>
    </row>
    <row r="4" spans="1:20" x14ac:dyDescent="0.3">
      <c r="A4" t="s">
        <v>0</v>
      </c>
      <c r="B4" s="7">
        <v>29</v>
      </c>
      <c r="C4" s="18">
        <v>99</v>
      </c>
      <c r="D4" s="18">
        <v>85</v>
      </c>
      <c r="E4" s="18">
        <v>109</v>
      </c>
      <c r="F4" s="18">
        <v>19</v>
      </c>
      <c r="G4" s="18">
        <v>119</v>
      </c>
      <c r="H4" s="18">
        <v>39</v>
      </c>
      <c r="I4" s="18">
        <v>79</v>
      </c>
      <c r="J4" s="18">
        <v>69</v>
      </c>
      <c r="K4" s="18">
        <v>95</v>
      </c>
      <c r="L4" s="18">
        <v>59</v>
      </c>
      <c r="M4" s="18">
        <v>65</v>
      </c>
      <c r="N4" s="7">
        <v>44</v>
      </c>
      <c r="O4" s="7">
        <v>49</v>
      </c>
      <c r="P4" s="7">
        <v>89</v>
      </c>
    </row>
    <row r="5" spans="1:20" x14ac:dyDescent="0.3">
      <c r="A5" t="s">
        <v>1</v>
      </c>
      <c r="B5" s="7">
        <v>12.95</v>
      </c>
      <c r="C5" s="18">
        <v>68.55</v>
      </c>
      <c r="D5" s="18">
        <v>42.5</v>
      </c>
      <c r="E5" s="18">
        <v>85</v>
      </c>
      <c r="F5" s="18">
        <v>6.35</v>
      </c>
      <c r="G5" s="18">
        <v>92</v>
      </c>
      <c r="H5" s="18">
        <v>14.3</v>
      </c>
      <c r="I5" s="18">
        <v>33.18</v>
      </c>
      <c r="J5" s="18">
        <v>30.36</v>
      </c>
      <c r="K5" s="18">
        <v>77.599999999999994</v>
      </c>
      <c r="L5" s="18">
        <v>25.4</v>
      </c>
      <c r="M5" s="18">
        <v>29</v>
      </c>
      <c r="N5" s="7">
        <v>12.4</v>
      </c>
      <c r="O5" s="7">
        <v>13.48</v>
      </c>
      <c r="P5" s="7">
        <v>61.83</v>
      </c>
    </row>
    <row r="6" spans="1:20" x14ac:dyDescent="0.3">
      <c r="B6" s="3"/>
      <c r="C6" s="3"/>
      <c r="D6" s="3"/>
      <c r="E6" s="3"/>
      <c r="F6" s="3"/>
      <c r="G6" s="3"/>
      <c r="H6" s="3"/>
      <c r="I6" s="3"/>
      <c r="J6" s="3"/>
      <c r="K6" s="3"/>
      <c r="L6" s="3"/>
      <c r="M6" s="3"/>
      <c r="N6" s="3"/>
      <c r="O6" s="3"/>
      <c r="P6" s="3"/>
    </row>
    <row r="7" spans="1:20" x14ac:dyDescent="0.3">
      <c r="A7" t="s">
        <v>4</v>
      </c>
      <c r="B7" s="8">
        <f t="shared" ref="B7:P7" si="2">B4*B2</f>
        <v>261000</v>
      </c>
      <c r="C7" s="8">
        <f t="shared" si="2"/>
        <v>1633500</v>
      </c>
      <c r="D7" s="8">
        <f t="shared" si="2"/>
        <v>510000</v>
      </c>
      <c r="E7" s="8">
        <f t="shared" si="2"/>
        <v>2125500</v>
      </c>
      <c r="F7" s="8">
        <f t="shared" si="2"/>
        <v>85500</v>
      </c>
      <c r="G7" s="8">
        <f t="shared" si="2"/>
        <v>3213000</v>
      </c>
      <c r="H7" s="8">
        <f t="shared" si="2"/>
        <v>117000</v>
      </c>
      <c r="I7" s="8">
        <f t="shared" si="2"/>
        <v>592500</v>
      </c>
      <c r="J7" s="8">
        <f t="shared" si="2"/>
        <v>621000</v>
      </c>
      <c r="K7" s="8">
        <f t="shared" si="2"/>
        <v>1425000</v>
      </c>
      <c r="L7" s="8">
        <f t="shared" si="2"/>
        <v>619500.00000000012</v>
      </c>
      <c r="M7" s="8">
        <f t="shared" si="2"/>
        <v>97500</v>
      </c>
      <c r="N7" s="8">
        <f t="shared" si="2"/>
        <v>132000</v>
      </c>
      <c r="O7" s="8">
        <f t="shared" si="2"/>
        <v>294000</v>
      </c>
      <c r="P7" s="8">
        <f t="shared" si="2"/>
        <v>1068000</v>
      </c>
      <c r="Q7" s="8">
        <f>SUM(B7:P7)</f>
        <v>12795000</v>
      </c>
      <c r="R7" s="13">
        <v>1</v>
      </c>
    </row>
    <row r="8" spans="1:20" ht="16.2" x14ac:dyDescent="0.45">
      <c r="A8" t="s">
        <v>5</v>
      </c>
      <c r="B8" s="9">
        <f t="shared" ref="B8:P8" si="3">B2*B5</f>
        <v>116550</v>
      </c>
      <c r="C8" s="9">
        <f t="shared" si="3"/>
        <v>1131075</v>
      </c>
      <c r="D8" s="9">
        <f t="shared" si="3"/>
        <v>255000</v>
      </c>
      <c r="E8" s="9">
        <f t="shared" si="3"/>
        <v>1657500</v>
      </c>
      <c r="F8" s="9">
        <f t="shared" si="3"/>
        <v>28575</v>
      </c>
      <c r="G8" s="9">
        <f t="shared" si="3"/>
        <v>2484000</v>
      </c>
      <c r="H8" s="9">
        <f t="shared" si="3"/>
        <v>42900</v>
      </c>
      <c r="I8" s="9">
        <f t="shared" si="3"/>
        <v>248850</v>
      </c>
      <c r="J8" s="9">
        <f t="shared" si="3"/>
        <v>273240</v>
      </c>
      <c r="K8" s="9">
        <f t="shared" si="3"/>
        <v>1164000</v>
      </c>
      <c r="L8" s="9">
        <f t="shared" si="3"/>
        <v>266700.00000000006</v>
      </c>
      <c r="M8" s="9">
        <f t="shared" si="3"/>
        <v>43500</v>
      </c>
      <c r="N8" s="9">
        <f t="shared" si="3"/>
        <v>37200</v>
      </c>
      <c r="O8" s="9">
        <f t="shared" si="3"/>
        <v>80880</v>
      </c>
      <c r="P8" s="9">
        <f t="shared" si="3"/>
        <v>741960</v>
      </c>
      <c r="Q8" s="9">
        <f>SUM(B8:P8)</f>
        <v>8571930</v>
      </c>
      <c r="R8" s="12">
        <f>Q8/Q7</f>
        <v>0.66994372801875735</v>
      </c>
    </row>
    <row r="9" spans="1:20" ht="16.2" x14ac:dyDescent="0.45">
      <c r="A9" t="s">
        <v>6</v>
      </c>
      <c r="B9" s="10">
        <f>B7-B8</f>
        <v>144450</v>
      </c>
      <c r="C9" s="10">
        <f t="shared" ref="C9:P9" si="4">C7-C8</f>
        <v>502425</v>
      </c>
      <c r="D9" s="10">
        <f t="shared" si="4"/>
        <v>255000</v>
      </c>
      <c r="E9" s="10">
        <f t="shared" si="4"/>
        <v>468000</v>
      </c>
      <c r="F9" s="10">
        <f t="shared" si="4"/>
        <v>56925</v>
      </c>
      <c r="G9" s="10">
        <f t="shared" si="4"/>
        <v>729000</v>
      </c>
      <c r="H9" s="10">
        <f t="shared" si="4"/>
        <v>74100</v>
      </c>
      <c r="I9" s="10">
        <f t="shared" si="4"/>
        <v>343650</v>
      </c>
      <c r="J9" s="10">
        <f t="shared" si="4"/>
        <v>347760</v>
      </c>
      <c r="K9" s="10">
        <f t="shared" si="4"/>
        <v>261000</v>
      </c>
      <c r="L9" s="10">
        <f t="shared" si="4"/>
        <v>352800.00000000006</v>
      </c>
      <c r="M9" s="10">
        <f t="shared" si="4"/>
        <v>54000</v>
      </c>
      <c r="N9" s="10">
        <f t="shared" si="4"/>
        <v>94800</v>
      </c>
      <c r="O9" s="10">
        <f t="shared" si="4"/>
        <v>213120</v>
      </c>
      <c r="P9" s="10">
        <f t="shared" si="4"/>
        <v>326040</v>
      </c>
      <c r="Q9" s="4">
        <f>SUM(B9:P9)</f>
        <v>4223070</v>
      </c>
      <c r="R9" s="11">
        <f>Q9/Q7</f>
        <v>0.33005627198124265</v>
      </c>
      <c r="S9" s="24">
        <f>Q9/Q2</f>
        <v>28.1538</v>
      </c>
    </row>
    <row r="10" spans="1:20" ht="16.2" x14ac:dyDescent="0.45">
      <c r="A10" t="s">
        <v>3</v>
      </c>
      <c r="B10" s="4"/>
      <c r="C10" s="4"/>
      <c r="D10" s="4"/>
      <c r="E10" s="4"/>
      <c r="F10" s="4"/>
      <c r="G10" s="4"/>
      <c r="H10" s="4"/>
      <c r="I10" s="4"/>
      <c r="J10" s="4"/>
      <c r="K10" s="4"/>
      <c r="L10" s="4"/>
      <c r="M10" s="4"/>
      <c r="N10" s="4"/>
      <c r="O10" s="4"/>
      <c r="P10" s="4"/>
      <c r="Q10" s="9">
        <v>3000000</v>
      </c>
      <c r="R10" s="17"/>
    </row>
    <row r="11" spans="1:20" ht="16.2" x14ac:dyDescent="0.45">
      <c r="A11" t="s">
        <v>7</v>
      </c>
      <c r="B11" s="8"/>
      <c r="C11" s="8"/>
      <c r="D11" s="8"/>
      <c r="E11" s="8"/>
      <c r="F11" s="8"/>
      <c r="G11" s="8"/>
      <c r="H11" s="8"/>
      <c r="I11" s="8"/>
      <c r="J11" s="8"/>
      <c r="K11" s="8"/>
      <c r="L11" s="8"/>
      <c r="M11" s="8"/>
      <c r="N11" s="8"/>
      <c r="O11" s="8"/>
      <c r="P11" s="8"/>
      <c r="Q11" s="10">
        <f>Q9-Q10</f>
        <v>1223070</v>
      </c>
      <c r="R11" s="17"/>
    </row>
    <row r="12" spans="1:20" ht="12.15" customHeight="1" x14ac:dyDescent="0.45">
      <c r="B12" s="8"/>
      <c r="C12" s="8"/>
      <c r="D12" s="8"/>
      <c r="E12" s="8"/>
      <c r="F12" s="8"/>
      <c r="G12" s="8"/>
      <c r="H12" s="8"/>
      <c r="I12" s="8"/>
      <c r="J12" s="8"/>
      <c r="K12" s="8"/>
      <c r="L12" s="8"/>
      <c r="M12" s="8"/>
      <c r="N12" s="8"/>
      <c r="O12" s="8"/>
      <c r="P12" s="8"/>
      <c r="Q12" s="10"/>
      <c r="R12" s="17"/>
    </row>
    <row r="13" spans="1:20" ht="18" x14ac:dyDescent="0.35">
      <c r="A13" s="14" t="s">
        <v>13</v>
      </c>
      <c r="B13" s="2"/>
      <c r="C13" s="2"/>
      <c r="D13" s="2"/>
      <c r="E13" s="2"/>
      <c r="F13" s="2"/>
      <c r="G13" s="2"/>
      <c r="H13" s="2"/>
      <c r="I13" s="2"/>
      <c r="J13" s="2"/>
      <c r="K13" s="2"/>
      <c r="L13" s="2"/>
      <c r="M13" s="2"/>
      <c r="N13" s="2"/>
      <c r="O13" s="2"/>
      <c r="P13" s="2"/>
      <c r="Q13" s="2"/>
      <c r="R13" s="17"/>
      <c r="S13" s="6" t="s">
        <v>9</v>
      </c>
    </row>
    <row r="14" spans="1:20" ht="15" thickBot="1" x14ac:dyDescent="0.35">
      <c r="A14" t="s">
        <v>22</v>
      </c>
      <c r="E14" s="5" t="s">
        <v>9</v>
      </c>
      <c r="J14" s="7"/>
      <c r="Q14" s="4">
        <v>150000</v>
      </c>
      <c r="R14" s="17"/>
    </row>
    <row r="15" spans="1:20" ht="15" thickBot="1" x14ac:dyDescent="0.35">
      <c r="A15" t="s">
        <v>14</v>
      </c>
      <c r="B15" s="15"/>
      <c r="D15" s="15"/>
      <c r="F15" s="15"/>
      <c r="I15" s="15"/>
      <c r="J15" s="7"/>
      <c r="K15" s="15"/>
      <c r="L15" s="15"/>
      <c r="M15" s="15"/>
      <c r="N15" s="15"/>
      <c r="O15" s="15"/>
      <c r="P15" s="15"/>
      <c r="Q15" s="20">
        <v>0</v>
      </c>
      <c r="R15" s="17"/>
    </row>
    <row r="16" spans="1:20" ht="15" thickBot="1" x14ac:dyDescent="0.35">
      <c r="A16" t="s">
        <v>15</v>
      </c>
      <c r="B16" s="15"/>
      <c r="D16" s="15"/>
      <c r="F16" s="15"/>
      <c r="I16" s="15"/>
      <c r="J16" s="7"/>
      <c r="K16" s="15"/>
      <c r="L16" s="15"/>
      <c r="M16" s="15"/>
      <c r="N16" s="15"/>
      <c r="O16" s="15"/>
      <c r="P16" s="15"/>
      <c r="Q16" s="20">
        <v>0</v>
      </c>
      <c r="R16" s="17"/>
      <c r="S16" s="1"/>
      <c r="T16" s="1"/>
    </row>
    <row r="17" spans="1:20" x14ac:dyDescent="0.3">
      <c r="A17" t="s">
        <v>16</v>
      </c>
      <c r="B17" s="15"/>
      <c r="C17" s="15"/>
      <c r="D17" s="15"/>
      <c r="E17" s="15"/>
      <c r="F17" s="15"/>
      <c r="G17" s="15"/>
      <c r="H17" s="15"/>
      <c r="I17" s="15"/>
      <c r="J17" s="15"/>
      <c r="K17" s="15"/>
      <c r="L17" s="15"/>
      <c r="M17" s="15"/>
      <c r="N17" s="15"/>
      <c r="O17" s="15"/>
      <c r="P17" s="15"/>
      <c r="Q17" s="15">
        <v>0</v>
      </c>
      <c r="R17" s="17"/>
      <c r="S17" s="1"/>
      <c r="T17" s="1"/>
    </row>
    <row r="18" spans="1:20" x14ac:dyDescent="0.3">
      <c r="A18" t="s">
        <v>17</v>
      </c>
      <c r="B18" s="15" t="s">
        <v>9</v>
      </c>
      <c r="C18" s="15" t="s">
        <v>9</v>
      </c>
      <c r="Q18" s="15">
        <v>0</v>
      </c>
      <c r="R18" s="17"/>
      <c r="S18" s="1"/>
      <c r="T18" s="1"/>
    </row>
    <row r="19" spans="1:20" x14ac:dyDescent="0.3">
      <c r="R19" s="17"/>
    </row>
    <row r="20" spans="1:20" ht="28.8" x14ac:dyDescent="0.3">
      <c r="B20" s="26">
        <v>1</v>
      </c>
      <c r="C20" s="26">
        <f>B20+1</f>
        <v>2</v>
      </c>
      <c r="D20" s="26">
        <f t="shared" ref="D20:P20" si="5">C20+1</f>
        <v>3</v>
      </c>
      <c r="E20" s="26">
        <f t="shared" si="5"/>
        <v>4</v>
      </c>
      <c r="F20" s="26">
        <f t="shared" si="5"/>
        <v>5</v>
      </c>
      <c r="G20" s="26">
        <f t="shared" si="5"/>
        <v>6</v>
      </c>
      <c r="H20" s="26">
        <f t="shared" si="5"/>
        <v>7</v>
      </c>
      <c r="I20" s="26">
        <f t="shared" si="5"/>
        <v>8</v>
      </c>
      <c r="J20" s="26">
        <f t="shared" si="5"/>
        <v>9</v>
      </c>
      <c r="K20" s="26">
        <f t="shared" si="5"/>
        <v>10</v>
      </c>
      <c r="L20" s="26">
        <f t="shared" si="5"/>
        <v>11</v>
      </c>
      <c r="M20" s="26">
        <f t="shared" si="5"/>
        <v>12</v>
      </c>
      <c r="N20" s="26">
        <f t="shared" si="5"/>
        <v>13</v>
      </c>
      <c r="O20" s="26">
        <f t="shared" si="5"/>
        <v>14</v>
      </c>
      <c r="P20" s="26">
        <f t="shared" si="5"/>
        <v>15</v>
      </c>
      <c r="Q20" s="26" t="s">
        <v>8</v>
      </c>
      <c r="R20" s="26" t="s">
        <v>11</v>
      </c>
      <c r="S20" s="29" t="s">
        <v>26</v>
      </c>
    </row>
    <row r="21" spans="1:20" x14ac:dyDescent="0.3">
      <c r="A21" t="s">
        <v>10</v>
      </c>
      <c r="B21" s="15">
        <v>0.06</v>
      </c>
      <c r="C21" s="15">
        <v>0.11</v>
      </c>
      <c r="D21" s="15">
        <v>0.04</v>
      </c>
      <c r="E21" s="15">
        <v>0.13</v>
      </c>
      <c r="F21" s="15">
        <v>0.03</v>
      </c>
      <c r="G21" s="15">
        <v>0.18</v>
      </c>
      <c r="H21" s="15">
        <v>0.02</v>
      </c>
      <c r="I21" s="15">
        <v>0.05</v>
      </c>
      <c r="J21" s="15">
        <v>0.06</v>
      </c>
      <c r="K21" s="15">
        <v>0.1</v>
      </c>
      <c r="L21" s="15">
        <v>7.0000000000000007E-2</v>
      </c>
      <c r="M21" s="15">
        <v>0.01</v>
      </c>
      <c r="N21" s="15">
        <v>0.02</v>
      </c>
      <c r="O21" s="15">
        <v>0.04</v>
      </c>
      <c r="P21" s="15">
        <v>0.08</v>
      </c>
      <c r="Q21" s="15">
        <f>SUM(B21:P21)</f>
        <v>1.0000000000000002</v>
      </c>
      <c r="R21" s="17"/>
    </row>
    <row r="22" spans="1:20" x14ac:dyDescent="0.3">
      <c r="A22" t="s">
        <v>2</v>
      </c>
      <c r="B22" s="5">
        <f>B21*$Q$22</f>
        <v>9000</v>
      </c>
      <c r="C22" s="5">
        <f t="shared" ref="C22:P22" si="6">C21*$Q$22</f>
        <v>16500</v>
      </c>
      <c r="D22" s="5">
        <f t="shared" si="6"/>
        <v>6000</v>
      </c>
      <c r="E22" s="5">
        <f t="shared" si="6"/>
        <v>19500</v>
      </c>
      <c r="F22" s="5">
        <f t="shared" si="6"/>
        <v>4500</v>
      </c>
      <c r="G22" s="5">
        <f t="shared" si="6"/>
        <v>27000</v>
      </c>
      <c r="H22" s="5">
        <f t="shared" si="6"/>
        <v>3000</v>
      </c>
      <c r="I22" s="5">
        <f t="shared" si="6"/>
        <v>7500</v>
      </c>
      <c r="J22" s="5">
        <f t="shared" si="6"/>
        <v>9000</v>
      </c>
      <c r="K22" s="5">
        <f t="shared" si="6"/>
        <v>15000</v>
      </c>
      <c r="L22" s="5">
        <f t="shared" si="6"/>
        <v>10500.000000000002</v>
      </c>
      <c r="M22" s="5">
        <f t="shared" si="6"/>
        <v>1500</v>
      </c>
      <c r="N22" s="5">
        <f t="shared" si="6"/>
        <v>3000</v>
      </c>
      <c r="O22" s="5">
        <f t="shared" si="6"/>
        <v>6000</v>
      </c>
      <c r="P22" s="5">
        <f t="shared" si="6"/>
        <v>12000</v>
      </c>
      <c r="Q22" s="4">
        <f>Q14+(Q14*Q15)</f>
        <v>150000</v>
      </c>
      <c r="R22" s="17"/>
    </row>
    <row r="23" spans="1:20" x14ac:dyDescent="0.3">
      <c r="A23" t="s">
        <v>0</v>
      </c>
      <c r="B23" s="7">
        <f t="shared" ref="B23:P23" si="7">B4+(B4*$Q$16)</f>
        <v>29</v>
      </c>
      <c r="C23" s="7">
        <f t="shared" si="7"/>
        <v>99</v>
      </c>
      <c r="D23" s="7">
        <f t="shared" si="7"/>
        <v>85</v>
      </c>
      <c r="E23" s="7">
        <f t="shared" si="7"/>
        <v>109</v>
      </c>
      <c r="F23" s="7">
        <f t="shared" si="7"/>
        <v>19</v>
      </c>
      <c r="G23" s="7">
        <f t="shared" si="7"/>
        <v>119</v>
      </c>
      <c r="H23" s="7">
        <f t="shared" si="7"/>
        <v>39</v>
      </c>
      <c r="I23" s="7">
        <f t="shared" si="7"/>
        <v>79</v>
      </c>
      <c r="J23" s="7">
        <f t="shared" si="7"/>
        <v>69</v>
      </c>
      <c r="K23" s="7">
        <f t="shared" si="7"/>
        <v>95</v>
      </c>
      <c r="L23" s="7">
        <f t="shared" si="7"/>
        <v>59</v>
      </c>
      <c r="M23" s="7">
        <f t="shared" si="7"/>
        <v>65</v>
      </c>
      <c r="N23" s="7">
        <f t="shared" si="7"/>
        <v>44</v>
      </c>
      <c r="O23" s="7">
        <f t="shared" si="7"/>
        <v>49</v>
      </c>
      <c r="P23" s="7">
        <f t="shared" si="7"/>
        <v>89</v>
      </c>
      <c r="R23" s="17"/>
    </row>
    <row r="24" spans="1:20" x14ac:dyDescent="0.3">
      <c r="A24" t="s">
        <v>1</v>
      </c>
      <c r="B24" s="7">
        <f t="shared" ref="B24:P24" si="8">B5+(B5*$Q$17)</f>
        <v>12.95</v>
      </c>
      <c r="C24" s="7">
        <f t="shared" si="8"/>
        <v>68.55</v>
      </c>
      <c r="D24" s="7">
        <f t="shared" si="8"/>
        <v>42.5</v>
      </c>
      <c r="E24" s="7">
        <f t="shared" si="8"/>
        <v>85</v>
      </c>
      <c r="F24" s="7">
        <f t="shared" si="8"/>
        <v>6.35</v>
      </c>
      <c r="G24" s="7">
        <f t="shared" si="8"/>
        <v>92</v>
      </c>
      <c r="H24" s="7">
        <f t="shared" si="8"/>
        <v>14.3</v>
      </c>
      <c r="I24" s="7">
        <f t="shared" si="8"/>
        <v>33.18</v>
      </c>
      <c r="J24" s="7">
        <f t="shared" si="8"/>
        <v>30.36</v>
      </c>
      <c r="K24" s="7">
        <f t="shared" si="8"/>
        <v>77.599999999999994</v>
      </c>
      <c r="L24" s="7">
        <f t="shared" si="8"/>
        <v>25.4</v>
      </c>
      <c r="M24" s="7">
        <f t="shared" si="8"/>
        <v>29</v>
      </c>
      <c r="N24" s="7">
        <f t="shared" si="8"/>
        <v>12.4</v>
      </c>
      <c r="O24" s="7">
        <f t="shared" si="8"/>
        <v>13.48</v>
      </c>
      <c r="P24" s="7">
        <f t="shared" si="8"/>
        <v>61.83</v>
      </c>
      <c r="R24" s="17"/>
    </row>
    <row r="25" spans="1:20" x14ac:dyDescent="0.3">
      <c r="A25" t="s">
        <v>25</v>
      </c>
      <c r="B25" s="27">
        <f>B23-B24</f>
        <v>16.05</v>
      </c>
      <c r="C25" s="27">
        <f t="shared" ref="C25:P25" si="9">C23-C24</f>
        <v>30.450000000000003</v>
      </c>
      <c r="D25" s="27">
        <f t="shared" si="9"/>
        <v>42.5</v>
      </c>
      <c r="E25" s="27">
        <f t="shared" si="9"/>
        <v>24</v>
      </c>
      <c r="F25" s="27">
        <f t="shared" si="9"/>
        <v>12.65</v>
      </c>
      <c r="G25" s="27">
        <f t="shared" si="9"/>
        <v>27</v>
      </c>
      <c r="H25" s="27">
        <f t="shared" si="9"/>
        <v>24.7</v>
      </c>
      <c r="I25" s="27">
        <f t="shared" si="9"/>
        <v>45.82</v>
      </c>
      <c r="J25" s="27">
        <f t="shared" si="9"/>
        <v>38.64</v>
      </c>
      <c r="K25" s="27">
        <f t="shared" si="9"/>
        <v>17.400000000000006</v>
      </c>
      <c r="L25" s="27">
        <f t="shared" si="9"/>
        <v>33.6</v>
      </c>
      <c r="M25" s="27">
        <f t="shared" si="9"/>
        <v>36</v>
      </c>
      <c r="N25" s="27">
        <f t="shared" si="9"/>
        <v>31.6</v>
      </c>
      <c r="O25" s="27">
        <f t="shared" si="9"/>
        <v>35.519999999999996</v>
      </c>
      <c r="P25" s="27">
        <f t="shared" si="9"/>
        <v>27.17</v>
      </c>
      <c r="R25" s="17"/>
    </row>
    <row r="26" spans="1:20" x14ac:dyDescent="0.3">
      <c r="B26" s="27"/>
      <c r="C26" s="27"/>
      <c r="D26" s="27"/>
      <c r="E26" s="27"/>
      <c r="F26" s="27"/>
      <c r="G26" s="27"/>
      <c r="H26" s="27"/>
      <c r="I26" s="27"/>
      <c r="J26" s="27"/>
      <c r="K26" s="27"/>
      <c r="L26" s="27"/>
      <c r="M26" s="27"/>
      <c r="N26" s="27"/>
      <c r="O26" s="27"/>
      <c r="P26" s="27"/>
      <c r="R26" s="17"/>
    </row>
    <row r="27" spans="1:20" x14ac:dyDescent="0.3">
      <c r="A27" t="s">
        <v>4</v>
      </c>
      <c r="B27" s="8">
        <f t="shared" ref="B27:P27" si="10">B22*B23</f>
        <v>261000</v>
      </c>
      <c r="C27" s="8">
        <f t="shared" si="10"/>
        <v>1633500</v>
      </c>
      <c r="D27" s="8">
        <f t="shared" si="10"/>
        <v>510000</v>
      </c>
      <c r="E27" s="8">
        <f t="shared" si="10"/>
        <v>2125500</v>
      </c>
      <c r="F27" s="8">
        <f t="shared" si="10"/>
        <v>85500</v>
      </c>
      <c r="G27" s="8">
        <f t="shared" si="10"/>
        <v>3213000</v>
      </c>
      <c r="H27" s="8">
        <f t="shared" si="10"/>
        <v>117000</v>
      </c>
      <c r="I27" s="8">
        <f t="shared" si="10"/>
        <v>592500</v>
      </c>
      <c r="J27" s="8">
        <f t="shared" si="10"/>
        <v>621000</v>
      </c>
      <c r="K27" s="8">
        <f t="shared" si="10"/>
        <v>1425000</v>
      </c>
      <c r="L27" s="8">
        <f t="shared" si="10"/>
        <v>619500.00000000012</v>
      </c>
      <c r="M27" s="8">
        <f t="shared" si="10"/>
        <v>97500</v>
      </c>
      <c r="N27" s="8">
        <f t="shared" si="10"/>
        <v>132000</v>
      </c>
      <c r="O27" s="8">
        <f t="shared" si="10"/>
        <v>294000</v>
      </c>
      <c r="P27" s="8">
        <f t="shared" si="10"/>
        <v>1068000</v>
      </c>
      <c r="Q27" s="8">
        <f>SUM(B27:P27)</f>
        <v>12795000</v>
      </c>
      <c r="R27" s="13">
        <v>1</v>
      </c>
    </row>
    <row r="28" spans="1:20" ht="16.2" x14ac:dyDescent="0.45">
      <c r="A28" t="s">
        <v>5</v>
      </c>
      <c r="B28" s="9">
        <f t="shared" ref="B28:P28" si="11">B22*B24</f>
        <v>116550</v>
      </c>
      <c r="C28" s="9">
        <f t="shared" si="11"/>
        <v>1131075</v>
      </c>
      <c r="D28" s="9">
        <f t="shared" si="11"/>
        <v>255000</v>
      </c>
      <c r="E28" s="9">
        <f t="shared" si="11"/>
        <v>1657500</v>
      </c>
      <c r="F28" s="9">
        <f t="shared" si="11"/>
        <v>28575</v>
      </c>
      <c r="G28" s="9">
        <f t="shared" si="11"/>
        <v>2484000</v>
      </c>
      <c r="H28" s="9">
        <f t="shared" si="11"/>
        <v>42900</v>
      </c>
      <c r="I28" s="9">
        <f t="shared" si="11"/>
        <v>248850</v>
      </c>
      <c r="J28" s="9">
        <f t="shared" si="11"/>
        <v>273240</v>
      </c>
      <c r="K28" s="9">
        <f t="shared" si="11"/>
        <v>1164000</v>
      </c>
      <c r="L28" s="9">
        <f t="shared" si="11"/>
        <v>266700.00000000006</v>
      </c>
      <c r="M28" s="9">
        <f t="shared" si="11"/>
        <v>43500</v>
      </c>
      <c r="N28" s="9">
        <f t="shared" si="11"/>
        <v>37200</v>
      </c>
      <c r="O28" s="9">
        <f t="shared" si="11"/>
        <v>80880</v>
      </c>
      <c r="P28" s="9">
        <f t="shared" si="11"/>
        <v>741960</v>
      </c>
      <c r="Q28" s="9">
        <f>SUM(B28:P28)</f>
        <v>8571930</v>
      </c>
      <c r="R28" s="12">
        <f>Q28/Q27</f>
        <v>0.66994372801875735</v>
      </c>
    </row>
    <row r="29" spans="1:20" ht="16.2" x14ac:dyDescent="0.45">
      <c r="A29" t="s">
        <v>6</v>
      </c>
      <c r="B29" s="10">
        <f>B27-B28</f>
        <v>144450</v>
      </c>
      <c r="C29" s="10">
        <f t="shared" ref="C29:P29" si="12">C27-C28</f>
        <v>502425</v>
      </c>
      <c r="D29" s="10">
        <f t="shared" si="12"/>
        <v>255000</v>
      </c>
      <c r="E29" s="10">
        <f t="shared" si="12"/>
        <v>468000</v>
      </c>
      <c r="F29" s="10">
        <f t="shared" si="12"/>
        <v>56925</v>
      </c>
      <c r="G29" s="10">
        <f t="shared" si="12"/>
        <v>729000</v>
      </c>
      <c r="H29" s="10">
        <f t="shared" si="12"/>
        <v>74100</v>
      </c>
      <c r="I29" s="10">
        <f t="shared" si="12"/>
        <v>343650</v>
      </c>
      <c r="J29" s="10">
        <f t="shared" si="12"/>
        <v>347760</v>
      </c>
      <c r="K29" s="10">
        <f t="shared" si="12"/>
        <v>261000</v>
      </c>
      <c r="L29" s="10">
        <f t="shared" si="12"/>
        <v>352800.00000000006</v>
      </c>
      <c r="M29" s="10">
        <f t="shared" si="12"/>
        <v>54000</v>
      </c>
      <c r="N29" s="10">
        <f t="shared" si="12"/>
        <v>94800</v>
      </c>
      <c r="O29" s="10">
        <f t="shared" si="12"/>
        <v>213120</v>
      </c>
      <c r="P29" s="10">
        <f t="shared" si="12"/>
        <v>326040</v>
      </c>
      <c r="Q29" s="4">
        <f>SUM(B29:P29)</f>
        <v>4223070</v>
      </c>
      <c r="R29" s="11">
        <f>Q29/Q27</f>
        <v>0.33005627198124265</v>
      </c>
      <c r="S29" s="24">
        <f>Q29/Q22</f>
        <v>28.1538</v>
      </c>
    </row>
    <row r="30" spans="1:20" ht="16.2" x14ac:dyDescent="0.45">
      <c r="A30" t="s">
        <v>3</v>
      </c>
      <c r="B30" s="4"/>
      <c r="C30" s="4"/>
      <c r="D30" s="4"/>
      <c r="E30" s="4"/>
      <c r="F30" s="4"/>
      <c r="G30" s="4"/>
      <c r="H30" s="4"/>
      <c r="I30" s="4"/>
      <c r="J30" s="4"/>
      <c r="K30" s="4"/>
      <c r="L30" s="4"/>
      <c r="M30" s="4"/>
      <c r="N30" s="4"/>
      <c r="O30" s="4"/>
      <c r="P30" s="4"/>
      <c r="Q30" s="9">
        <f>Q10+(Q10*Q18)</f>
        <v>3000000</v>
      </c>
    </row>
    <row r="31" spans="1:20" ht="16.2" x14ac:dyDescent="0.45">
      <c r="A31" t="s">
        <v>7</v>
      </c>
      <c r="B31" s="8"/>
      <c r="C31" s="8"/>
      <c r="D31" s="8"/>
      <c r="E31" s="8"/>
      <c r="F31" s="8"/>
      <c r="G31" s="8"/>
      <c r="H31" s="8"/>
      <c r="I31" s="8"/>
      <c r="J31" s="8"/>
      <c r="K31" s="8"/>
      <c r="L31" s="8"/>
      <c r="M31" s="8"/>
      <c r="N31" s="8"/>
      <c r="O31" s="8"/>
      <c r="P31" s="8"/>
      <c r="Q31" s="10">
        <f>Q29-Q30</f>
        <v>1223070</v>
      </c>
    </row>
    <row r="32" spans="1:20" x14ac:dyDescent="0.3">
      <c r="L32"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
  <sheetViews>
    <sheetView zoomScale="90" zoomScaleNormal="90" workbookViewId="0">
      <pane xSplit="1" ySplit="1" topLeftCell="B2" activePane="bottomRight" state="frozen"/>
      <selection pane="topRight" activeCell="B1" sqref="B1"/>
      <selection pane="bottomLeft" activeCell="A2" sqref="A2"/>
      <selection pane="bottomRight" activeCell="E7" sqref="E7"/>
    </sheetView>
  </sheetViews>
  <sheetFormatPr defaultRowHeight="14.4" x14ac:dyDescent="0.3"/>
  <cols>
    <col min="1" max="1" width="30.33203125" bestFit="1" customWidth="1"/>
    <col min="2" max="2" width="12.88671875" bestFit="1" customWidth="1"/>
    <col min="3" max="3" width="15" bestFit="1" customWidth="1"/>
    <col min="4" max="4" width="14.33203125" bestFit="1" customWidth="1"/>
    <col min="5" max="16" width="12.5546875" bestFit="1" customWidth="1"/>
    <col min="17" max="17" width="13.33203125" bestFit="1" customWidth="1"/>
    <col min="19" max="19" width="18.109375" customWidth="1"/>
  </cols>
  <sheetData>
    <row r="1" spans="1:19" ht="30" customHeight="1" x14ac:dyDescent="0.35">
      <c r="A1" s="14" t="s">
        <v>12</v>
      </c>
      <c r="B1" s="26">
        <v>1</v>
      </c>
      <c r="C1" s="26">
        <f>B1+1</f>
        <v>2</v>
      </c>
      <c r="D1" s="26">
        <f t="shared" ref="D1:P1" si="0">C1+1</f>
        <v>3</v>
      </c>
      <c r="E1" s="26">
        <f t="shared" si="0"/>
        <v>4</v>
      </c>
      <c r="F1" s="26">
        <f t="shared" si="0"/>
        <v>5</v>
      </c>
      <c r="G1" s="26">
        <f t="shared" si="0"/>
        <v>6</v>
      </c>
      <c r="H1" s="26">
        <f t="shared" si="0"/>
        <v>7</v>
      </c>
      <c r="I1" s="26">
        <f t="shared" si="0"/>
        <v>8</v>
      </c>
      <c r="J1" s="26">
        <f t="shared" si="0"/>
        <v>9</v>
      </c>
      <c r="K1" s="26">
        <f t="shared" si="0"/>
        <v>10</v>
      </c>
      <c r="L1" s="26">
        <f t="shared" si="0"/>
        <v>11</v>
      </c>
      <c r="M1" s="26">
        <f t="shared" si="0"/>
        <v>12</v>
      </c>
      <c r="N1" s="26">
        <f t="shared" si="0"/>
        <v>13</v>
      </c>
      <c r="O1" s="26">
        <f t="shared" si="0"/>
        <v>14</v>
      </c>
      <c r="P1" s="26">
        <f t="shared" si="0"/>
        <v>15</v>
      </c>
      <c r="Q1" s="26" t="s">
        <v>8</v>
      </c>
      <c r="R1" s="26" t="s">
        <v>11</v>
      </c>
      <c r="S1" s="29" t="s">
        <v>26</v>
      </c>
    </row>
    <row r="2" spans="1:19" x14ac:dyDescent="0.3">
      <c r="A2" t="s">
        <v>2</v>
      </c>
      <c r="B2" s="5">
        <v>9000</v>
      </c>
      <c r="C2" s="5">
        <v>16500</v>
      </c>
      <c r="D2" s="5">
        <v>6000</v>
      </c>
      <c r="E2" s="5">
        <v>19500</v>
      </c>
      <c r="F2" s="5">
        <v>4500</v>
      </c>
      <c r="G2" s="5">
        <v>27000</v>
      </c>
      <c r="H2" s="5">
        <v>3000</v>
      </c>
      <c r="I2" s="5">
        <v>7500</v>
      </c>
      <c r="J2" s="5">
        <v>9000</v>
      </c>
      <c r="K2" s="5">
        <v>15000</v>
      </c>
      <c r="L2" s="5">
        <v>10500.000000000002</v>
      </c>
      <c r="M2" s="5">
        <v>1500</v>
      </c>
      <c r="N2" s="5">
        <v>3000</v>
      </c>
      <c r="O2" s="5">
        <v>6000</v>
      </c>
      <c r="P2" s="5">
        <v>12000</v>
      </c>
      <c r="Q2" s="16">
        <v>150000</v>
      </c>
    </row>
    <row r="3" spans="1:19" x14ac:dyDescent="0.3">
      <c r="A3" t="s">
        <v>10</v>
      </c>
      <c r="B3" s="15">
        <f>B2/$Q$2</f>
        <v>0.06</v>
      </c>
      <c r="C3" s="15">
        <f t="shared" ref="C3:P3" si="1">C2/$Q$2</f>
        <v>0.11</v>
      </c>
      <c r="D3" s="15">
        <f t="shared" si="1"/>
        <v>0.04</v>
      </c>
      <c r="E3" s="15">
        <f t="shared" si="1"/>
        <v>0.13</v>
      </c>
      <c r="F3" s="15">
        <f t="shared" si="1"/>
        <v>0.03</v>
      </c>
      <c r="G3" s="15">
        <f t="shared" si="1"/>
        <v>0.18</v>
      </c>
      <c r="H3" s="15">
        <f t="shared" si="1"/>
        <v>0.02</v>
      </c>
      <c r="I3" s="15">
        <f t="shared" si="1"/>
        <v>0.05</v>
      </c>
      <c r="J3" s="15">
        <f t="shared" si="1"/>
        <v>0.06</v>
      </c>
      <c r="K3" s="15">
        <f t="shared" si="1"/>
        <v>0.1</v>
      </c>
      <c r="L3" s="15">
        <f t="shared" si="1"/>
        <v>7.0000000000000007E-2</v>
      </c>
      <c r="M3" s="15">
        <f t="shared" si="1"/>
        <v>0.01</v>
      </c>
      <c r="N3" s="15">
        <f t="shared" si="1"/>
        <v>0.02</v>
      </c>
      <c r="O3" s="15">
        <f t="shared" si="1"/>
        <v>0.04</v>
      </c>
      <c r="P3" s="15">
        <f t="shared" si="1"/>
        <v>0.08</v>
      </c>
      <c r="Q3" s="3">
        <f>SUM(B3:P3)</f>
        <v>1.0000000000000002</v>
      </c>
    </row>
    <row r="4" spans="1:19" x14ac:dyDescent="0.3">
      <c r="A4" t="s">
        <v>0</v>
      </c>
      <c r="B4" s="7">
        <v>29</v>
      </c>
      <c r="C4" s="18">
        <v>99</v>
      </c>
      <c r="D4" s="18">
        <v>85</v>
      </c>
      <c r="E4" s="18">
        <v>109</v>
      </c>
      <c r="F4" s="18">
        <v>19</v>
      </c>
      <c r="G4" s="18">
        <v>119</v>
      </c>
      <c r="H4" s="18">
        <v>39</v>
      </c>
      <c r="I4" s="18">
        <v>79</v>
      </c>
      <c r="J4" s="18">
        <v>69</v>
      </c>
      <c r="K4" s="18">
        <v>95</v>
      </c>
      <c r="L4" s="18">
        <v>59</v>
      </c>
      <c r="M4" s="18">
        <v>65</v>
      </c>
      <c r="N4" s="7">
        <v>44</v>
      </c>
      <c r="O4" s="7">
        <v>49</v>
      </c>
      <c r="P4" s="7">
        <v>89</v>
      </c>
    </row>
    <row r="5" spans="1:19" x14ac:dyDescent="0.3">
      <c r="A5" t="s">
        <v>1</v>
      </c>
      <c r="B5" s="7">
        <v>12.95</v>
      </c>
      <c r="C5" s="18">
        <v>68.55</v>
      </c>
      <c r="D5" s="18">
        <v>42.5</v>
      </c>
      <c r="E5" s="18">
        <v>85</v>
      </c>
      <c r="F5" s="18">
        <v>6.35</v>
      </c>
      <c r="G5" s="18">
        <v>92</v>
      </c>
      <c r="H5" s="18">
        <v>14.3</v>
      </c>
      <c r="I5" s="18">
        <v>33.18</v>
      </c>
      <c r="J5" s="18">
        <v>30.36</v>
      </c>
      <c r="K5" s="18">
        <v>77.599999999999994</v>
      </c>
      <c r="L5" s="18">
        <v>25.4</v>
      </c>
      <c r="M5" s="18">
        <v>29</v>
      </c>
      <c r="N5" s="7">
        <v>12.4</v>
      </c>
      <c r="O5" s="7">
        <v>13.48</v>
      </c>
      <c r="P5" s="7">
        <v>61.83</v>
      </c>
    </row>
    <row r="6" spans="1:19" x14ac:dyDescent="0.3">
      <c r="B6" s="3"/>
      <c r="C6" s="3"/>
      <c r="D6" s="3"/>
      <c r="E6" s="3"/>
      <c r="F6" s="3"/>
      <c r="G6" s="3"/>
      <c r="H6" s="3"/>
      <c r="I6" s="3"/>
      <c r="J6" s="3"/>
      <c r="K6" s="3"/>
      <c r="L6" s="3"/>
      <c r="M6" s="3"/>
      <c r="N6" s="3"/>
      <c r="O6" s="3"/>
      <c r="P6" s="3"/>
    </row>
    <row r="7" spans="1:19" x14ac:dyDescent="0.3">
      <c r="A7" t="s">
        <v>4</v>
      </c>
      <c r="B7" s="8">
        <f t="shared" ref="B7:P7" si="2">B4*B2</f>
        <v>261000</v>
      </c>
      <c r="C7" s="8">
        <f t="shared" si="2"/>
        <v>1633500</v>
      </c>
      <c r="D7" s="8">
        <f t="shared" si="2"/>
        <v>510000</v>
      </c>
      <c r="E7" s="8">
        <f t="shared" si="2"/>
        <v>2125500</v>
      </c>
      <c r="F7" s="8">
        <f t="shared" si="2"/>
        <v>85500</v>
      </c>
      <c r="G7" s="8">
        <f t="shared" si="2"/>
        <v>3213000</v>
      </c>
      <c r="H7" s="8">
        <f t="shared" si="2"/>
        <v>117000</v>
      </c>
      <c r="I7" s="8">
        <f t="shared" si="2"/>
        <v>592500</v>
      </c>
      <c r="J7" s="8">
        <f t="shared" si="2"/>
        <v>621000</v>
      </c>
      <c r="K7" s="8">
        <f t="shared" si="2"/>
        <v>1425000</v>
      </c>
      <c r="L7" s="8">
        <f t="shared" si="2"/>
        <v>619500.00000000012</v>
      </c>
      <c r="M7" s="8">
        <f t="shared" si="2"/>
        <v>97500</v>
      </c>
      <c r="N7" s="8">
        <f t="shared" si="2"/>
        <v>132000</v>
      </c>
      <c r="O7" s="8">
        <f t="shared" si="2"/>
        <v>294000</v>
      </c>
      <c r="P7" s="8">
        <f t="shared" si="2"/>
        <v>1068000</v>
      </c>
      <c r="Q7" s="8">
        <f>SUM(B7:P7)</f>
        <v>12795000</v>
      </c>
      <c r="R7" s="13">
        <v>1</v>
      </c>
    </row>
    <row r="8" spans="1:19" ht="16.2" x14ac:dyDescent="0.45">
      <c r="A8" t="s">
        <v>5</v>
      </c>
      <c r="B8" s="9">
        <f t="shared" ref="B8:P8" si="3">B2*B5</f>
        <v>116550</v>
      </c>
      <c r="C8" s="9">
        <f t="shared" si="3"/>
        <v>1131075</v>
      </c>
      <c r="D8" s="9">
        <f t="shared" si="3"/>
        <v>255000</v>
      </c>
      <c r="E8" s="9">
        <f t="shared" si="3"/>
        <v>1657500</v>
      </c>
      <c r="F8" s="9">
        <f t="shared" si="3"/>
        <v>28575</v>
      </c>
      <c r="G8" s="9">
        <f t="shared" si="3"/>
        <v>2484000</v>
      </c>
      <c r="H8" s="9">
        <f t="shared" si="3"/>
        <v>42900</v>
      </c>
      <c r="I8" s="9">
        <f t="shared" si="3"/>
        <v>248850</v>
      </c>
      <c r="J8" s="9">
        <f t="shared" si="3"/>
        <v>273240</v>
      </c>
      <c r="K8" s="9">
        <f t="shared" si="3"/>
        <v>1164000</v>
      </c>
      <c r="L8" s="9">
        <f t="shared" si="3"/>
        <v>266700.00000000006</v>
      </c>
      <c r="M8" s="9">
        <f t="shared" si="3"/>
        <v>43500</v>
      </c>
      <c r="N8" s="9">
        <f t="shared" si="3"/>
        <v>37200</v>
      </c>
      <c r="O8" s="9">
        <f t="shared" si="3"/>
        <v>80880</v>
      </c>
      <c r="P8" s="9">
        <f t="shared" si="3"/>
        <v>741960</v>
      </c>
      <c r="Q8" s="9">
        <f>SUM(B8:P8)</f>
        <v>8571930</v>
      </c>
      <c r="R8" s="12">
        <f>Q8/Q7</f>
        <v>0.66994372801875735</v>
      </c>
    </row>
    <row r="9" spans="1:19" ht="16.2" x14ac:dyDescent="0.45">
      <c r="A9" t="s">
        <v>6</v>
      </c>
      <c r="B9" s="10">
        <f>B7-B8</f>
        <v>144450</v>
      </c>
      <c r="C9" s="10">
        <f t="shared" ref="C9:P9" si="4">C7-C8</f>
        <v>502425</v>
      </c>
      <c r="D9" s="10">
        <f t="shared" si="4"/>
        <v>255000</v>
      </c>
      <c r="E9" s="10">
        <f t="shared" si="4"/>
        <v>468000</v>
      </c>
      <c r="F9" s="10">
        <f t="shared" si="4"/>
        <v>56925</v>
      </c>
      <c r="G9" s="10">
        <f t="shared" si="4"/>
        <v>729000</v>
      </c>
      <c r="H9" s="10">
        <f t="shared" si="4"/>
        <v>74100</v>
      </c>
      <c r="I9" s="10">
        <f t="shared" si="4"/>
        <v>343650</v>
      </c>
      <c r="J9" s="10">
        <f t="shared" si="4"/>
        <v>347760</v>
      </c>
      <c r="K9" s="10">
        <f t="shared" si="4"/>
        <v>261000</v>
      </c>
      <c r="L9" s="10">
        <f t="shared" si="4"/>
        <v>352800.00000000006</v>
      </c>
      <c r="M9" s="10">
        <f t="shared" si="4"/>
        <v>54000</v>
      </c>
      <c r="N9" s="10">
        <f t="shared" si="4"/>
        <v>94800</v>
      </c>
      <c r="O9" s="10">
        <f t="shared" si="4"/>
        <v>213120</v>
      </c>
      <c r="P9" s="10">
        <f t="shared" si="4"/>
        <v>326040</v>
      </c>
      <c r="Q9" s="4">
        <f>SUM(B9:P9)</f>
        <v>4223070</v>
      </c>
      <c r="R9" s="11">
        <f>Q9/Q7</f>
        <v>0.33005627198124265</v>
      </c>
      <c r="S9" s="24">
        <f>Q9/Q2</f>
        <v>28.1538</v>
      </c>
    </row>
    <row r="10" spans="1:19" ht="16.2" x14ac:dyDescent="0.45">
      <c r="A10" t="s">
        <v>3</v>
      </c>
      <c r="B10" s="4"/>
      <c r="C10" s="4"/>
      <c r="D10" s="4"/>
      <c r="E10" s="4"/>
      <c r="F10" s="4"/>
      <c r="G10" s="4"/>
      <c r="H10" s="4"/>
      <c r="I10" s="4"/>
      <c r="J10" s="4"/>
      <c r="K10" s="4"/>
      <c r="L10" s="4"/>
      <c r="M10" s="4"/>
      <c r="N10" s="4"/>
      <c r="O10" s="4"/>
      <c r="P10" s="4"/>
      <c r="Q10" s="9">
        <v>3000000</v>
      </c>
      <c r="R10" s="17"/>
    </row>
    <row r="11" spans="1:19" ht="16.2" x14ac:dyDescent="0.45">
      <c r="A11" t="s">
        <v>7</v>
      </c>
      <c r="B11" s="8"/>
      <c r="C11" s="8"/>
      <c r="D11" s="8"/>
      <c r="E11" s="8"/>
      <c r="F11" s="8"/>
      <c r="G11" s="8"/>
      <c r="H11" s="8"/>
      <c r="I11" s="8"/>
      <c r="J11" s="8"/>
      <c r="K11" s="8"/>
      <c r="L11" s="8"/>
      <c r="M11" s="8"/>
      <c r="N11" s="8"/>
      <c r="O11" s="8"/>
      <c r="P11" s="8"/>
      <c r="Q11" s="10">
        <f>Q9-Q10</f>
        <v>1223070</v>
      </c>
      <c r="R11" s="17"/>
    </row>
    <row r="12" spans="1:19" ht="12.15" customHeight="1" x14ac:dyDescent="0.45">
      <c r="B12" s="8"/>
      <c r="C12" s="8"/>
      <c r="D12" s="8"/>
      <c r="E12" s="8"/>
      <c r="F12" s="8"/>
      <c r="G12" s="8"/>
      <c r="H12" s="8"/>
      <c r="I12" s="8"/>
      <c r="J12" s="8"/>
      <c r="K12" s="8"/>
      <c r="L12" s="8"/>
      <c r="M12" s="8"/>
      <c r="N12" s="8"/>
      <c r="O12" s="8"/>
      <c r="P12" s="8"/>
      <c r="Q12" s="10"/>
      <c r="R12" s="17"/>
    </row>
    <row r="13" spans="1:19" ht="18" x14ac:dyDescent="0.35">
      <c r="A13" s="14" t="s">
        <v>13</v>
      </c>
      <c r="B13" s="2"/>
      <c r="C13" s="2"/>
      <c r="D13" s="2"/>
      <c r="E13" s="2"/>
      <c r="F13" s="2"/>
      <c r="G13" s="2"/>
      <c r="H13" s="2"/>
      <c r="I13" s="2"/>
      <c r="J13" s="2"/>
      <c r="K13" s="2"/>
      <c r="L13" s="2"/>
      <c r="M13" s="2"/>
      <c r="N13" s="2"/>
      <c r="O13" s="2"/>
      <c r="P13" s="2"/>
      <c r="Q13" s="2"/>
      <c r="R13" s="17"/>
      <c r="S13" s="6" t="s">
        <v>9</v>
      </c>
    </row>
    <row r="14" spans="1:19" ht="15" thickBot="1" x14ac:dyDescent="0.35">
      <c r="A14" t="s">
        <v>22</v>
      </c>
      <c r="E14" s="5" t="s">
        <v>9</v>
      </c>
      <c r="J14" s="7"/>
      <c r="Q14" s="4">
        <v>150000</v>
      </c>
      <c r="R14" s="17"/>
    </row>
    <row r="15" spans="1:19" ht="15" thickBot="1" x14ac:dyDescent="0.35">
      <c r="A15" t="s">
        <v>14</v>
      </c>
      <c r="B15" s="15"/>
      <c r="D15" s="15"/>
      <c r="F15" s="15"/>
      <c r="I15" s="15"/>
      <c r="J15" s="7"/>
      <c r="K15" s="15"/>
      <c r="L15" s="15"/>
      <c r="M15" s="15"/>
      <c r="N15" s="15"/>
      <c r="O15" s="15"/>
      <c r="P15" s="15"/>
      <c r="Q15" s="20">
        <v>0</v>
      </c>
      <c r="R15" s="17"/>
    </row>
    <row r="16" spans="1:19" ht="15" thickBot="1" x14ac:dyDescent="0.35">
      <c r="A16" t="s">
        <v>15</v>
      </c>
      <c r="B16" s="15"/>
      <c r="D16" s="15"/>
      <c r="F16" s="15"/>
      <c r="I16" s="15"/>
      <c r="J16" s="7"/>
      <c r="K16" s="15"/>
      <c r="L16" s="15"/>
      <c r="M16" s="15"/>
      <c r="N16" s="15"/>
      <c r="O16" s="15"/>
      <c r="P16" s="15"/>
      <c r="Q16" s="20">
        <v>0</v>
      </c>
      <c r="R16" s="17"/>
      <c r="S16" s="1"/>
    </row>
    <row r="17" spans="1:19" x14ac:dyDescent="0.3">
      <c r="A17" t="s">
        <v>16</v>
      </c>
      <c r="B17" s="15"/>
      <c r="C17" s="15"/>
      <c r="D17" s="15"/>
      <c r="E17" s="15"/>
      <c r="F17" s="15"/>
      <c r="G17" s="15"/>
      <c r="H17" s="15"/>
      <c r="I17" s="15"/>
      <c r="J17" s="15"/>
      <c r="K17" s="15"/>
      <c r="L17" s="15"/>
      <c r="M17" s="15"/>
      <c r="N17" s="15"/>
      <c r="O17" s="15"/>
      <c r="P17" s="15"/>
      <c r="Q17" s="15">
        <v>0</v>
      </c>
      <c r="R17" s="17"/>
      <c r="S17" s="1"/>
    </row>
    <row r="18" spans="1:19" x14ac:dyDescent="0.3">
      <c r="A18" t="s">
        <v>17</v>
      </c>
      <c r="B18" s="15" t="s">
        <v>9</v>
      </c>
      <c r="C18" s="15" t="s">
        <v>9</v>
      </c>
      <c r="Q18" s="15">
        <v>0</v>
      </c>
      <c r="R18" s="17"/>
      <c r="S18" s="1"/>
    </row>
    <row r="19" spans="1:19" x14ac:dyDescent="0.3">
      <c r="R19" s="17"/>
    </row>
    <row r="20" spans="1:19" ht="28.8" x14ac:dyDescent="0.3">
      <c r="B20" s="26">
        <v>1</v>
      </c>
      <c r="C20" s="26">
        <f>B20+1</f>
        <v>2</v>
      </c>
      <c r="D20" s="26">
        <f t="shared" ref="D20:P20" si="5">C20+1</f>
        <v>3</v>
      </c>
      <c r="E20" s="26">
        <f t="shared" si="5"/>
        <v>4</v>
      </c>
      <c r="F20" s="26">
        <f t="shared" si="5"/>
        <v>5</v>
      </c>
      <c r="G20" s="26">
        <f t="shared" si="5"/>
        <v>6</v>
      </c>
      <c r="H20" s="26">
        <f t="shared" si="5"/>
        <v>7</v>
      </c>
      <c r="I20" s="26">
        <f t="shared" si="5"/>
        <v>8</v>
      </c>
      <c r="J20" s="26">
        <f t="shared" si="5"/>
        <v>9</v>
      </c>
      <c r="K20" s="26">
        <f t="shared" si="5"/>
        <v>10</v>
      </c>
      <c r="L20" s="26">
        <f t="shared" si="5"/>
        <v>11</v>
      </c>
      <c r="M20" s="26">
        <f t="shared" si="5"/>
        <v>12</v>
      </c>
      <c r="N20" s="26">
        <f t="shared" si="5"/>
        <v>13</v>
      </c>
      <c r="O20" s="26">
        <f t="shared" si="5"/>
        <v>14</v>
      </c>
      <c r="P20" s="26">
        <f t="shared" si="5"/>
        <v>15</v>
      </c>
      <c r="Q20" s="26" t="s">
        <v>8</v>
      </c>
      <c r="R20" s="26" t="s">
        <v>11</v>
      </c>
      <c r="S20" s="29" t="s">
        <v>26</v>
      </c>
    </row>
    <row r="21" spans="1:19" x14ac:dyDescent="0.3">
      <c r="A21" t="s">
        <v>10</v>
      </c>
      <c r="B21" s="15">
        <v>0.06</v>
      </c>
      <c r="C21" s="15">
        <v>0.11</v>
      </c>
      <c r="D21" s="15">
        <v>0.04</v>
      </c>
      <c r="E21" s="15">
        <v>0.13</v>
      </c>
      <c r="F21" s="15">
        <v>0.03</v>
      </c>
      <c r="G21" s="15">
        <v>0.18</v>
      </c>
      <c r="H21" s="15">
        <v>0.02</v>
      </c>
      <c r="I21" s="15">
        <v>0.05</v>
      </c>
      <c r="J21" s="15">
        <v>0.06</v>
      </c>
      <c r="K21" s="15">
        <v>0.1</v>
      </c>
      <c r="L21" s="15">
        <v>7.0000000000000007E-2</v>
      </c>
      <c r="M21" s="15">
        <v>0.01</v>
      </c>
      <c r="N21" s="15">
        <v>0.02</v>
      </c>
      <c r="O21" s="15">
        <v>0.04</v>
      </c>
      <c r="P21" s="15">
        <v>0.08</v>
      </c>
      <c r="Q21" s="15">
        <f>SUM(B21:P21)</f>
        <v>1.0000000000000002</v>
      </c>
      <c r="R21" s="17"/>
    </row>
    <row r="22" spans="1:19" x14ac:dyDescent="0.3">
      <c r="A22" t="s">
        <v>2</v>
      </c>
      <c r="B22" s="5">
        <f>B21*$Q$22</f>
        <v>9000</v>
      </c>
      <c r="C22" s="5">
        <f t="shared" ref="C22:P22" si="6">C21*$Q$22</f>
        <v>16500</v>
      </c>
      <c r="D22" s="5">
        <f t="shared" si="6"/>
        <v>6000</v>
      </c>
      <c r="E22" s="5">
        <f t="shared" si="6"/>
        <v>19500</v>
      </c>
      <c r="F22" s="5">
        <f t="shared" si="6"/>
        <v>4500</v>
      </c>
      <c r="G22" s="5">
        <f t="shared" si="6"/>
        <v>27000</v>
      </c>
      <c r="H22" s="5">
        <f t="shared" si="6"/>
        <v>3000</v>
      </c>
      <c r="I22" s="5">
        <f t="shared" si="6"/>
        <v>7500</v>
      </c>
      <c r="J22" s="5">
        <f t="shared" si="6"/>
        <v>9000</v>
      </c>
      <c r="K22" s="5">
        <f t="shared" si="6"/>
        <v>15000</v>
      </c>
      <c r="L22" s="5">
        <f t="shared" si="6"/>
        <v>10500.000000000002</v>
      </c>
      <c r="M22" s="5">
        <f t="shared" si="6"/>
        <v>1500</v>
      </c>
      <c r="N22" s="5">
        <f t="shared" si="6"/>
        <v>3000</v>
      </c>
      <c r="O22" s="5">
        <f t="shared" si="6"/>
        <v>6000</v>
      </c>
      <c r="P22" s="5">
        <f t="shared" si="6"/>
        <v>12000</v>
      </c>
      <c r="Q22" s="4">
        <f>Q14+(Q14*Q15)</f>
        <v>150000</v>
      </c>
      <c r="R22" s="17"/>
    </row>
    <row r="23" spans="1:19" x14ac:dyDescent="0.3">
      <c r="A23" t="s">
        <v>0</v>
      </c>
      <c r="B23" s="7">
        <f t="shared" ref="B23:P23" si="7">B4+(B4*$Q$16)</f>
        <v>29</v>
      </c>
      <c r="C23" s="7">
        <f t="shared" si="7"/>
        <v>99</v>
      </c>
      <c r="D23" s="7">
        <f t="shared" si="7"/>
        <v>85</v>
      </c>
      <c r="E23" s="7">
        <f t="shared" si="7"/>
        <v>109</v>
      </c>
      <c r="F23" s="7">
        <f t="shared" si="7"/>
        <v>19</v>
      </c>
      <c r="G23" s="7">
        <f t="shared" si="7"/>
        <v>119</v>
      </c>
      <c r="H23" s="7">
        <f t="shared" si="7"/>
        <v>39</v>
      </c>
      <c r="I23" s="7">
        <f t="shared" si="7"/>
        <v>79</v>
      </c>
      <c r="J23" s="7">
        <f t="shared" si="7"/>
        <v>69</v>
      </c>
      <c r="K23" s="7">
        <f t="shared" si="7"/>
        <v>95</v>
      </c>
      <c r="L23" s="7">
        <f t="shared" si="7"/>
        <v>59</v>
      </c>
      <c r="M23" s="7">
        <f t="shared" si="7"/>
        <v>65</v>
      </c>
      <c r="N23" s="7">
        <f t="shared" si="7"/>
        <v>44</v>
      </c>
      <c r="O23" s="7">
        <f t="shared" si="7"/>
        <v>49</v>
      </c>
      <c r="P23" s="7">
        <f t="shared" si="7"/>
        <v>89</v>
      </c>
      <c r="R23" s="17"/>
    </row>
    <row r="24" spans="1:19" x14ac:dyDescent="0.3">
      <c r="A24" t="s">
        <v>1</v>
      </c>
      <c r="B24" s="7">
        <f t="shared" ref="B24:P24" si="8">B5+(B5*$Q$17)</f>
        <v>12.95</v>
      </c>
      <c r="C24" s="7">
        <f t="shared" si="8"/>
        <v>68.55</v>
      </c>
      <c r="D24" s="7">
        <f t="shared" si="8"/>
        <v>42.5</v>
      </c>
      <c r="E24" s="7">
        <f t="shared" si="8"/>
        <v>85</v>
      </c>
      <c r="F24" s="7">
        <f t="shared" si="8"/>
        <v>6.35</v>
      </c>
      <c r="G24" s="7">
        <f t="shared" si="8"/>
        <v>92</v>
      </c>
      <c r="H24" s="7">
        <f t="shared" si="8"/>
        <v>14.3</v>
      </c>
      <c r="I24" s="7">
        <f t="shared" si="8"/>
        <v>33.18</v>
      </c>
      <c r="J24" s="7">
        <f t="shared" si="8"/>
        <v>30.36</v>
      </c>
      <c r="K24" s="7">
        <f t="shared" si="8"/>
        <v>77.599999999999994</v>
      </c>
      <c r="L24" s="7">
        <f t="shared" si="8"/>
        <v>25.4</v>
      </c>
      <c r="M24" s="7">
        <f t="shared" si="8"/>
        <v>29</v>
      </c>
      <c r="N24" s="7">
        <f t="shared" si="8"/>
        <v>12.4</v>
      </c>
      <c r="O24" s="7">
        <f t="shared" si="8"/>
        <v>13.48</v>
      </c>
      <c r="P24" s="7">
        <f t="shared" si="8"/>
        <v>61.83</v>
      </c>
      <c r="R24" s="17"/>
    </row>
    <row r="25" spans="1:19" x14ac:dyDescent="0.3">
      <c r="A25" t="s">
        <v>25</v>
      </c>
      <c r="B25" s="27">
        <f>B23-B24</f>
        <v>16.05</v>
      </c>
      <c r="C25" s="27">
        <f t="shared" ref="C25:P25" si="9">C23-C24</f>
        <v>30.450000000000003</v>
      </c>
      <c r="D25" s="27">
        <f t="shared" si="9"/>
        <v>42.5</v>
      </c>
      <c r="E25" s="27">
        <f t="shared" si="9"/>
        <v>24</v>
      </c>
      <c r="F25" s="27">
        <f t="shared" si="9"/>
        <v>12.65</v>
      </c>
      <c r="G25" s="27">
        <f t="shared" si="9"/>
        <v>27</v>
      </c>
      <c r="H25" s="27">
        <f t="shared" si="9"/>
        <v>24.7</v>
      </c>
      <c r="I25" s="27">
        <f t="shared" si="9"/>
        <v>45.82</v>
      </c>
      <c r="J25" s="27">
        <f t="shared" si="9"/>
        <v>38.64</v>
      </c>
      <c r="K25" s="27">
        <f t="shared" si="9"/>
        <v>17.400000000000006</v>
      </c>
      <c r="L25" s="27">
        <f t="shared" si="9"/>
        <v>33.6</v>
      </c>
      <c r="M25" s="27">
        <f t="shared" si="9"/>
        <v>36</v>
      </c>
      <c r="N25" s="27">
        <f t="shared" si="9"/>
        <v>31.6</v>
      </c>
      <c r="O25" s="27">
        <f t="shared" si="9"/>
        <v>35.519999999999996</v>
      </c>
      <c r="P25" s="27">
        <f t="shared" si="9"/>
        <v>27.17</v>
      </c>
      <c r="R25" s="17"/>
    </row>
    <row r="26" spans="1:19" x14ac:dyDescent="0.3">
      <c r="B26" s="27"/>
      <c r="C26" s="27"/>
      <c r="D26" s="27"/>
      <c r="E26" s="27"/>
      <c r="F26" s="27"/>
      <c r="G26" s="27"/>
      <c r="H26" s="27"/>
      <c r="I26" s="27"/>
      <c r="J26" s="27"/>
      <c r="K26" s="27"/>
      <c r="L26" s="27"/>
      <c r="M26" s="27"/>
      <c r="N26" s="27"/>
      <c r="O26" s="27"/>
      <c r="P26" s="27"/>
      <c r="R26" s="17"/>
    </row>
    <row r="27" spans="1:19" x14ac:dyDescent="0.3">
      <c r="A27" t="s">
        <v>4</v>
      </c>
      <c r="B27" s="8">
        <f t="shared" ref="B27:P27" si="10">B22*B23</f>
        <v>261000</v>
      </c>
      <c r="C27" s="8">
        <f t="shared" si="10"/>
        <v>1633500</v>
      </c>
      <c r="D27" s="8">
        <f t="shared" si="10"/>
        <v>510000</v>
      </c>
      <c r="E27" s="8">
        <f t="shared" si="10"/>
        <v>2125500</v>
      </c>
      <c r="F27" s="8">
        <f t="shared" si="10"/>
        <v>85500</v>
      </c>
      <c r="G27" s="8">
        <f t="shared" si="10"/>
        <v>3213000</v>
      </c>
      <c r="H27" s="8">
        <f t="shared" si="10"/>
        <v>117000</v>
      </c>
      <c r="I27" s="8">
        <f t="shared" si="10"/>
        <v>592500</v>
      </c>
      <c r="J27" s="8">
        <f t="shared" si="10"/>
        <v>621000</v>
      </c>
      <c r="K27" s="8">
        <f t="shared" si="10"/>
        <v>1425000</v>
      </c>
      <c r="L27" s="8">
        <f t="shared" si="10"/>
        <v>619500.00000000012</v>
      </c>
      <c r="M27" s="8">
        <f t="shared" si="10"/>
        <v>97500</v>
      </c>
      <c r="N27" s="8">
        <f t="shared" si="10"/>
        <v>132000</v>
      </c>
      <c r="O27" s="8">
        <f t="shared" si="10"/>
        <v>294000</v>
      </c>
      <c r="P27" s="8">
        <f t="shared" si="10"/>
        <v>1068000</v>
      </c>
      <c r="Q27" s="8">
        <f>SUM(B27:P27)</f>
        <v>12795000</v>
      </c>
      <c r="R27" s="13">
        <v>1</v>
      </c>
    </row>
    <row r="28" spans="1:19" ht="16.2" x14ac:dyDescent="0.45">
      <c r="A28" t="s">
        <v>5</v>
      </c>
      <c r="B28" s="9">
        <f t="shared" ref="B28:P28" si="11">B22*B24</f>
        <v>116550</v>
      </c>
      <c r="C28" s="9">
        <f t="shared" si="11"/>
        <v>1131075</v>
      </c>
      <c r="D28" s="9">
        <f t="shared" si="11"/>
        <v>255000</v>
      </c>
      <c r="E28" s="9">
        <f t="shared" si="11"/>
        <v>1657500</v>
      </c>
      <c r="F28" s="9">
        <f t="shared" si="11"/>
        <v>28575</v>
      </c>
      <c r="G28" s="9">
        <f t="shared" si="11"/>
        <v>2484000</v>
      </c>
      <c r="H28" s="9">
        <f t="shared" si="11"/>
        <v>42900</v>
      </c>
      <c r="I28" s="9">
        <f t="shared" si="11"/>
        <v>248850</v>
      </c>
      <c r="J28" s="9">
        <f t="shared" si="11"/>
        <v>273240</v>
      </c>
      <c r="K28" s="9">
        <f t="shared" si="11"/>
        <v>1164000</v>
      </c>
      <c r="L28" s="9">
        <f t="shared" si="11"/>
        <v>266700.00000000006</v>
      </c>
      <c r="M28" s="9">
        <f t="shared" si="11"/>
        <v>43500</v>
      </c>
      <c r="N28" s="9">
        <f t="shared" si="11"/>
        <v>37200</v>
      </c>
      <c r="O28" s="9">
        <f t="shared" si="11"/>
        <v>80880</v>
      </c>
      <c r="P28" s="9">
        <f t="shared" si="11"/>
        <v>741960</v>
      </c>
      <c r="Q28" s="9">
        <f>SUM(B28:P28)</f>
        <v>8571930</v>
      </c>
      <c r="R28" s="12">
        <f>Q28/Q27</f>
        <v>0.66994372801875735</v>
      </c>
    </row>
    <row r="29" spans="1:19" ht="16.2" x14ac:dyDescent="0.45">
      <c r="A29" t="s">
        <v>6</v>
      </c>
      <c r="B29" s="10">
        <f>B27-B28</f>
        <v>144450</v>
      </c>
      <c r="C29" s="10">
        <f t="shared" ref="C29:P29" si="12">C27-C28</f>
        <v>502425</v>
      </c>
      <c r="D29" s="10">
        <f t="shared" si="12"/>
        <v>255000</v>
      </c>
      <c r="E29" s="10">
        <f t="shared" si="12"/>
        <v>468000</v>
      </c>
      <c r="F29" s="10">
        <f t="shared" si="12"/>
        <v>56925</v>
      </c>
      <c r="G29" s="10">
        <f t="shared" si="12"/>
        <v>729000</v>
      </c>
      <c r="H29" s="10">
        <f t="shared" si="12"/>
        <v>74100</v>
      </c>
      <c r="I29" s="10">
        <f t="shared" si="12"/>
        <v>343650</v>
      </c>
      <c r="J29" s="10">
        <f t="shared" si="12"/>
        <v>347760</v>
      </c>
      <c r="K29" s="10">
        <f t="shared" si="12"/>
        <v>261000</v>
      </c>
      <c r="L29" s="10">
        <f t="shared" si="12"/>
        <v>352800.00000000006</v>
      </c>
      <c r="M29" s="10">
        <f t="shared" si="12"/>
        <v>54000</v>
      </c>
      <c r="N29" s="10">
        <f t="shared" si="12"/>
        <v>94800</v>
      </c>
      <c r="O29" s="10">
        <f t="shared" si="12"/>
        <v>213120</v>
      </c>
      <c r="P29" s="10">
        <f t="shared" si="12"/>
        <v>326040</v>
      </c>
      <c r="Q29" s="4">
        <f>SUM(B29:P29)</f>
        <v>4223070</v>
      </c>
      <c r="R29" s="11">
        <f>Q29/Q27</f>
        <v>0.33005627198124265</v>
      </c>
      <c r="S29" s="24">
        <f>Q29/Q22</f>
        <v>28.1538</v>
      </c>
    </row>
    <row r="30" spans="1:19" ht="16.2" x14ac:dyDescent="0.45">
      <c r="A30" t="s">
        <v>3</v>
      </c>
      <c r="B30" s="4"/>
      <c r="C30" s="4"/>
      <c r="D30" s="4"/>
      <c r="E30" s="4"/>
      <c r="F30" s="4"/>
      <c r="G30" s="4"/>
      <c r="H30" s="4"/>
      <c r="I30" s="4"/>
      <c r="J30" s="4"/>
      <c r="K30" s="4"/>
      <c r="L30" s="4"/>
      <c r="M30" s="4"/>
      <c r="N30" s="4"/>
      <c r="O30" s="4"/>
      <c r="P30" s="4"/>
      <c r="Q30" s="9">
        <f>Q10+(Q10*Q18)</f>
        <v>3000000</v>
      </c>
    </row>
    <row r="31" spans="1:19" ht="16.2" x14ac:dyDescent="0.45">
      <c r="A31" t="s">
        <v>7</v>
      </c>
      <c r="B31" s="8"/>
      <c r="C31" s="8"/>
      <c r="D31" s="8"/>
      <c r="E31" s="8"/>
      <c r="F31" s="8"/>
      <c r="G31" s="8"/>
      <c r="H31" s="8"/>
      <c r="I31" s="8"/>
      <c r="J31" s="8"/>
      <c r="K31" s="8"/>
      <c r="L31" s="8"/>
      <c r="M31" s="8"/>
      <c r="N31" s="8"/>
      <c r="O31" s="8"/>
      <c r="P31" s="8"/>
      <c r="Q31" s="10">
        <f>Q29-Q30</f>
        <v>1223070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2"/>
  <sheetViews>
    <sheetView zoomScale="90" zoomScaleNormal="90" workbookViewId="0">
      <pane xSplit="1" ySplit="1" topLeftCell="B2" activePane="bottomRight" state="frozen"/>
      <selection pane="topRight" activeCell="B1" sqref="B1"/>
      <selection pane="bottomLeft" activeCell="A2" sqref="A2"/>
      <selection pane="bottomRight" activeCell="I13" sqref="I13"/>
    </sheetView>
  </sheetViews>
  <sheetFormatPr defaultRowHeight="14.4" x14ac:dyDescent="0.3"/>
  <cols>
    <col min="1" max="1" width="30.33203125" bestFit="1" customWidth="1"/>
    <col min="2" max="2" width="12.88671875" bestFit="1" customWidth="1"/>
    <col min="3" max="3" width="15" bestFit="1" customWidth="1"/>
    <col min="4" max="4" width="14.33203125" bestFit="1" customWidth="1"/>
    <col min="5" max="16" width="12.5546875" bestFit="1" customWidth="1"/>
    <col min="17" max="17" width="13.33203125" bestFit="1" customWidth="1"/>
    <col min="19" max="19" width="18.109375" customWidth="1"/>
  </cols>
  <sheetData>
    <row r="1" spans="1:20" ht="28.8" x14ac:dyDescent="0.35">
      <c r="A1" s="14" t="s">
        <v>12</v>
      </c>
      <c r="B1" s="26">
        <v>1</v>
      </c>
      <c r="C1" s="26">
        <f>B1+1</f>
        <v>2</v>
      </c>
      <c r="D1" s="26">
        <f t="shared" ref="D1:P1" si="0">C1+1</f>
        <v>3</v>
      </c>
      <c r="E1" s="26">
        <f t="shared" si="0"/>
        <v>4</v>
      </c>
      <c r="F1" s="26">
        <f t="shared" si="0"/>
        <v>5</v>
      </c>
      <c r="G1" s="26">
        <f t="shared" si="0"/>
        <v>6</v>
      </c>
      <c r="H1" s="26">
        <f t="shared" si="0"/>
        <v>7</v>
      </c>
      <c r="I1" s="26">
        <f t="shared" si="0"/>
        <v>8</v>
      </c>
      <c r="J1" s="26">
        <f t="shared" si="0"/>
        <v>9</v>
      </c>
      <c r="K1" s="26">
        <f t="shared" si="0"/>
        <v>10</v>
      </c>
      <c r="L1" s="26">
        <f t="shared" si="0"/>
        <v>11</v>
      </c>
      <c r="M1" s="26">
        <f t="shared" si="0"/>
        <v>12</v>
      </c>
      <c r="N1" s="26">
        <f t="shared" si="0"/>
        <v>13</v>
      </c>
      <c r="O1" s="26">
        <f t="shared" si="0"/>
        <v>14</v>
      </c>
      <c r="P1" s="26">
        <f t="shared" si="0"/>
        <v>15</v>
      </c>
      <c r="Q1" s="26" t="s">
        <v>8</v>
      </c>
      <c r="R1" s="26" t="s">
        <v>11</v>
      </c>
      <c r="S1" s="29" t="s">
        <v>26</v>
      </c>
    </row>
    <row r="2" spans="1:20" x14ac:dyDescent="0.3">
      <c r="A2" t="s">
        <v>2</v>
      </c>
      <c r="B2" s="5">
        <v>9000</v>
      </c>
      <c r="C2" s="5">
        <v>16500</v>
      </c>
      <c r="D2" s="5">
        <v>6000</v>
      </c>
      <c r="E2" s="5">
        <v>19500</v>
      </c>
      <c r="F2" s="5">
        <v>4500</v>
      </c>
      <c r="G2" s="5">
        <v>27000</v>
      </c>
      <c r="H2" s="5">
        <v>3000</v>
      </c>
      <c r="I2" s="5">
        <v>7500</v>
      </c>
      <c r="J2" s="5">
        <v>9000</v>
      </c>
      <c r="K2" s="5">
        <v>15000</v>
      </c>
      <c r="L2" s="5">
        <v>10500.000000000002</v>
      </c>
      <c r="M2" s="5">
        <v>1500</v>
      </c>
      <c r="N2" s="5">
        <v>3000</v>
      </c>
      <c r="O2" s="5">
        <v>6000</v>
      </c>
      <c r="P2" s="5">
        <v>12000</v>
      </c>
      <c r="Q2" s="16">
        <v>150000</v>
      </c>
    </row>
    <row r="3" spans="1:20" x14ac:dyDescent="0.3">
      <c r="A3" t="s">
        <v>10</v>
      </c>
      <c r="B3" s="15">
        <f>B2/$Q$2</f>
        <v>0.06</v>
      </c>
      <c r="C3" s="15">
        <f t="shared" ref="C3:P3" si="1">C2/$Q$2</f>
        <v>0.11</v>
      </c>
      <c r="D3" s="15">
        <f t="shared" si="1"/>
        <v>0.04</v>
      </c>
      <c r="E3" s="15">
        <f t="shared" si="1"/>
        <v>0.13</v>
      </c>
      <c r="F3" s="15">
        <f t="shared" si="1"/>
        <v>0.03</v>
      </c>
      <c r="G3" s="15">
        <f t="shared" si="1"/>
        <v>0.18</v>
      </c>
      <c r="H3" s="15">
        <f t="shared" si="1"/>
        <v>0.02</v>
      </c>
      <c r="I3" s="15">
        <f t="shared" si="1"/>
        <v>0.05</v>
      </c>
      <c r="J3" s="15">
        <f t="shared" si="1"/>
        <v>0.06</v>
      </c>
      <c r="K3" s="15">
        <f t="shared" si="1"/>
        <v>0.1</v>
      </c>
      <c r="L3" s="15">
        <f t="shared" si="1"/>
        <v>7.0000000000000007E-2</v>
      </c>
      <c r="M3" s="15">
        <f t="shared" si="1"/>
        <v>0.01</v>
      </c>
      <c r="N3" s="15">
        <f t="shared" si="1"/>
        <v>0.02</v>
      </c>
      <c r="O3" s="15">
        <f t="shared" si="1"/>
        <v>0.04</v>
      </c>
      <c r="P3" s="15">
        <f t="shared" si="1"/>
        <v>0.08</v>
      </c>
      <c r="Q3" s="3">
        <f>SUM(B3:P3)</f>
        <v>1.0000000000000002</v>
      </c>
    </row>
    <row r="4" spans="1:20" x14ac:dyDescent="0.3">
      <c r="A4" t="s">
        <v>0</v>
      </c>
      <c r="B4" s="7">
        <v>29</v>
      </c>
      <c r="C4" s="18">
        <v>99</v>
      </c>
      <c r="D4" s="18">
        <v>85</v>
      </c>
      <c r="E4" s="18">
        <v>109</v>
      </c>
      <c r="F4" s="18">
        <v>19</v>
      </c>
      <c r="G4" s="18">
        <v>119</v>
      </c>
      <c r="H4" s="18">
        <v>39</v>
      </c>
      <c r="I4" s="18">
        <v>79</v>
      </c>
      <c r="J4" s="18">
        <v>69</v>
      </c>
      <c r="K4" s="18">
        <v>95</v>
      </c>
      <c r="L4" s="18">
        <v>59</v>
      </c>
      <c r="M4" s="18">
        <v>65</v>
      </c>
      <c r="N4" s="7">
        <v>44</v>
      </c>
      <c r="O4" s="7">
        <v>49</v>
      </c>
      <c r="P4" s="7">
        <v>89</v>
      </c>
    </row>
    <row r="5" spans="1:20" x14ac:dyDescent="0.3">
      <c r="A5" t="s">
        <v>1</v>
      </c>
      <c r="B5" s="7">
        <v>12.95</v>
      </c>
      <c r="C5" s="18">
        <v>68.55</v>
      </c>
      <c r="D5" s="18">
        <v>42.5</v>
      </c>
      <c r="E5" s="18">
        <v>85</v>
      </c>
      <c r="F5" s="18">
        <v>6.35</v>
      </c>
      <c r="G5" s="18">
        <v>92</v>
      </c>
      <c r="H5" s="18">
        <v>14.3</v>
      </c>
      <c r="I5" s="18">
        <v>33.18</v>
      </c>
      <c r="J5" s="18">
        <v>30.36</v>
      </c>
      <c r="K5" s="18">
        <v>77.599999999999994</v>
      </c>
      <c r="L5" s="18">
        <v>25.4</v>
      </c>
      <c r="M5" s="18">
        <v>29</v>
      </c>
      <c r="N5" s="7">
        <v>12.4</v>
      </c>
      <c r="O5" s="7">
        <v>13.48</v>
      </c>
      <c r="P5" s="7">
        <v>61.83</v>
      </c>
    </row>
    <row r="6" spans="1:20" x14ac:dyDescent="0.3">
      <c r="B6" s="3"/>
      <c r="C6" s="3"/>
      <c r="D6" s="3"/>
      <c r="E6" s="3"/>
      <c r="F6" s="3"/>
      <c r="G6" s="3"/>
      <c r="H6" s="3"/>
      <c r="I6" s="3"/>
      <c r="J6" s="3"/>
      <c r="K6" s="3"/>
      <c r="L6" s="3"/>
      <c r="M6" s="3"/>
      <c r="N6" s="3"/>
      <c r="O6" s="3"/>
      <c r="P6" s="3"/>
    </row>
    <row r="7" spans="1:20" x14ac:dyDescent="0.3">
      <c r="A7" t="s">
        <v>4</v>
      </c>
      <c r="B7" s="8">
        <f t="shared" ref="B7:P7" si="2">B4*B2</f>
        <v>261000</v>
      </c>
      <c r="C7" s="8">
        <f t="shared" si="2"/>
        <v>1633500</v>
      </c>
      <c r="D7" s="8">
        <f t="shared" si="2"/>
        <v>510000</v>
      </c>
      <c r="E7" s="8">
        <f t="shared" si="2"/>
        <v>2125500</v>
      </c>
      <c r="F7" s="8">
        <f t="shared" si="2"/>
        <v>85500</v>
      </c>
      <c r="G7" s="8">
        <f t="shared" si="2"/>
        <v>3213000</v>
      </c>
      <c r="H7" s="8">
        <f t="shared" si="2"/>
        <v>117000</v>
      </c>
      <c r="I7" s="8">
        <f t="shared" si="2"/>
        <v>592500</v>
      </c>
      <c r="J7" s="8">
        <f t="shared" si="2"/>
        <v>621000</v>
      </c>
      <c r="K7" s="8">
        <f t="shared" si="2"/>
        <v>1425000</v>
      </c>
      <c r="L7" s="8">
        <f t="shared" si="2"/>
        <v>619500.00000000012</v>
      </c>
      <c r="M7" s="8">
        <f t="shared" si="2"/>
        <v>97500</v>
      </c>
      <c r="N7" s="8">
        <f t="shared" si="2"/>
        <v>132000</v>
      </c>
      <c r="O7" s="8">
        <f t="shared" si="2"/>
        <v>294000</v>
      </c>
      <c r="P7" s="8">
        <f t="shared" si="2"/>
        <v>1068000</v>
      </c>
      <c r="Q7" s="8">
        <f>SUM(B7:P7)</f>
        <v>12795000</v>
      </c>
      <c r="R7" s="13">
        <v>1</v>
      </c>
    </row>
    <row r="8" spans="1:20" ht="16.2" x14ac:dyDescent="0.45">
      <c r="A8" t="s">
        <v>5</v>
      </c>
      <c r="B8" s="9">
        <f t="shared" ref="B8:P8" si="3">B2*B5</f>
        <v>116550</v>
      </c>
      <c r="C8" s="9">
        <f t="shared" si="3"/>
        <v>1131075</v>
      </c>
      <c r="D8" s="9">
        <f t="shared" si="3"/>
        <v>255000</v>
      </c>
      <c r="E8" s="9">
        <f t="shared" si="3"/>
        <v>1657500</v>
      </c>
      <c r="F8" s="9">
        <f t="shared" si="3"/>
        <v>28575</v>
      </c>
      <c r="G8" s="9">
        <f t="shared" si="3"/>
        <v>2484000</v>
      </c>
      <c r="H8" s="9">
        <f t="shared" si="3"/>
        <v>42900</v>
      </c>
      <c r="I8" s="9">
        <f t="shared" si="3"/>
        <v>248850</v>
      </c>
      <c r="J8" s="9">
        <f t="shared" si="3"/>
        <v>273240</v>
      </c>
      <c r="K8" s="9">
        <f t="shared" si="3"/>
        <v>1164000</v>
      </c>
      <c r="L8" s="9">
        <f t="shared" si="3"/>
        <v>266700.00000000006</v>
      </c>
      <c r="M8" s="9">
        <f t="shared" si="3"/>
        <v>43500</v>
      </c>
      <c r="N8" s="9">
        <f t="shared" si="3"/>
        <v>37200</v>
      </c>
      <c r="O8" s="9">
        <f t="shared" si="3"/>
        <v>80880</v>
      </c>
      <c r="P8" s="9">
        <f t="shared" si="3"/>
        <v>741960</v>
      </c>
      <c r="Q8" s="9">
        <f>SUM(B8:P8)</f>
        <v>8571930</v>
      </c>
      <c r="R8" s="12">
        <f>Q8/Q7</f>
        <v>0.66994372801875735</v>
      </c>
    </row>
    <row r="9" spans="1:20" ht="16.2" x14ac:dyDescent="0.45">
      <c r="A9" t="s">
        <v>6</v>
      </c>
      <c r="B9" s="10">
        <f>B7-B8</f>
        <v>144450</v>
      </c>
      <c r="C9" s="10">
        <f t="shared" ref="C9:P9" si="4">C7-C8</f>
        <v>502425</v>
      </c>
      <c r="D9" s="10">
        <f t="shared" si="4"/>
        <v>255000</v>
      </c>
      <c r="E9" s="10">
        <f t="shared" si="4"/>
        <v>468000</v>
      </c>
      <c r="F9" s="10">
        <f t="shared" si="4"/>
        <v>56925</v>
      </c>
      <c r="G9" s="10">
        <f t="shared" si="4"/>
        <v>729000</v>
      </c>
      <c r="H9" s="10">
        <f t="shared" si="4"/>
        <v>74100</v>
      </c>
      <c r="I9" s="10">
        <f t="shared" si="4"/>
        <v>343650</v>
      </c>
      <c r="J9" s="10">
        <f t="shared" si="4"/>
        <v>347760</v>
      </c>
      <c r="K9" s="10">
        <f t="shared" si="4"/>
        <v>261000</v>
      </c>
      <c r="L9" s="10">
        <f t="shared" si="4"/>
        <v>352800.00000000006</v>
      </c>
      <c r="M9" s="10">
        <f t="shared" si="4"/>
        <v>54000</v>
      </c>
      <c r="N9" s="10">
        <f t="shared" si="4"/>
        <v>94800</v>
      </c>
      <c r="O9" s="10">
        <f t="shared" si="4"/>
        <v>213120</v>
      </c>
      <c r="P9" s="10">
        <f t="shared" si="4"/>
        <v>326040</v>
      </c>
      <c r="Q9" s="4">
        <f>SUM(B9:P9)</f>
        <v>4223070</v>
      </c>
      <c r="R9" s="11">
        <f>Q9/Q7</f>
        <v>0.33005627198124265</v>
      </c>
      <c r="S9" s="24">
        <f>Q9/Q2</f>
        <v>28.1538</v>
      </c>
    </row>
    <row r="10" spans="1:20" ht="16.2" x14ac:dyDescent="0.45">
      <c r="A10" t="s">
        <v>3</v>
      </c>
      <c r="B10" s="4"/>
      <c r="C10" s="4"/>
      <c r="D10" s="4"/>
      <c r="E10" s="4"/>
      <c r="F10" s="4"/>
      <c r="G10" s="4"/>
      <c r="H10" s="4"/>
      <c r="I10" s="4"/>
      <c r="J10" s="4"/>
      <c r="K10" s="4"/>
      <c r="L10" s="4"/>
      <c r="M10" s="4"/>
      <c r="N10" s="4"/>
      <c r="O10" s="4"/>
      <c r="P10" s="4"/>
      <c r="Q10" s="9">
        <v>3000000</v>
      </c>
      <c r="R10" s="17"/>
    </row>
    <row r="11" spans="1:20" ht="16.2" x14ac:dyDescent="0.45">
      <c r="A11" t="s">
        <v>7</v>
      </c>
      <c r="B11" s="8"/>
      <c r="C11" s="8"/>
      <c r="D11" s="8"/>
      <c r="E11" s="8"/>
      <c r="F11" s="8"/>
      <c r="G11" s="8"/>
      <c r="H11" s="8"/>
      <c r="I11" s="8"/>
      <c r="J11" s="8"/>
      <c r="K11" s="8"/>
      <c r="L11" s="8"/>
      <c r="M11" s="8"/>
      <c r="N11" s="8"/>
      <c r="O11" s="8"/>
      <c r="P11" s="8"/>
      <c r="Q11" s="10">
        <f>Q9-Q10</f>
        <v>1223070</v>
      </c>
      <c r="R11" s="17"/>
    </row>
    <row r="12" spans="1:20" ht="12.15" customHeight="1" x14ac:dyDescent="0.45">
      <c r="B12" s="8"/>
      <c r="C12" s="8"/>
      <c r="D12" s="8"/>
      <c r="E12" s="8"/>
      <c r="F12" s="8"/>
      <c r="G12" s="8"/>
      <c r="H12" s="8"/>
      <c r="I12" s="8"/>
      <c r="J12" s="8"/>
      <c r="K12" s="8"/>
      <c r="L12" s="8"/>
      <c r="M12" s="8"/>
      <c r="N12" s="8"/>
      <c r="O12" s="8"/>
      <c r="P12" s="8"/>
      <c r="Q12" s="10"/>
      <c r="R12" s="17"/>
    </row>
    <row r="13" spans="1:20" ht="18" x14ac:dyDescent="0.35">
      <c r="A13" s="14" t="s">
        <v>13</v>
      </c>
      <c r="B13" s="2"/>
      <c r="C13" s="2"/>
      <c r="D13" s="2"/>
      <c r="E13" s="2"/>
      <c r="F13" s="2"/>
      <c r="G13" s="2"/>
      <c r="H13" s="2"/>
      <c r="I13" s="2"/>
      <c r="J13" s="2"/>
      <c r="K13" s="2"/>
      <c r="L13" s="2"/>
      <c r="M13" s="2"/>
      <c r="N13" s="2"/>
      <c r="O13" s="2"/>
      <c r="P13" s="2"/>
      <c r="Q13" s="2"/>
      <c r="R13" s="17"/>
      <c r="S13" s="6" t="s">
        <v>9</v>
      </c>
    </row>
    <row r="14" spans="1:20" ht="15" thickBot="1" x14ac:dyDescent="0.35">
      <c r="A14" t="s">
        <v>22</v>
      </c>
      <c r="E14" s="5" t="s">
        <v>9</v>
      </c>
      <c r="J14" s="7"/>
      <c r="Q14" s="4">
        <v>150000</v>
      </c>
      <c r="R14" s="17"/>
    </row>
    <row r="15" spans="1:20" ht="15" thickBot="1" x14ac:dyDescent="0.35">
      <c r="A15" t="s">
        <v>14</v>
      </c>
      <c r="B15" s="15"/>
      <c r="D15" s="15"/>
      <c r="F15" s="15"/>
      <c r="I15" s="15"/>
      <c r="J15" s="7"/>
      <c r="K15" s="15"/>
      <c r="L15" s="15"/>
      <c r="M15" s="15"/>
      <c r="N15" s="15"/>
      <c r="O15" s="15"/>
      <c r="P15" s="15"/>
      <c r="Q15" s="20">
        <v>0</v>
      </c>
      <c r="R15" s="17"/>
    </row>
    <row r="16" spans="1:20" ht="15" thickBot="1" x14ac:dyDescent="0.35">
      <c r="A16" t="s">
        <v>15</v>
      </c>
      <c r="B16" s="15"/>
      <c r="D16" s="15"/>
      <c r="F16" s="15"/>
      <c r="I16" s="15"/>
      <c r="J16" s="7"/>
      <c r="K16" s="15"/>
      <c r="L16" s="15"/>
      <c r="M16" s="15"/>
      <c r="N16" s="15"/>
      <c r="O16" s="15"/>
      <c r="P16" s="15"/>
      <c r="Q16" s="20">
        <v>0</v>
      </c>
      <c r="R16" s="17"/>
      <c r="S16" s="1"/>
      <c r="T16" s="1"/>
    </row>
    <row r="17" spans="1:20" x14ac:dyDescent="0.3">
      <c r="A17" t="s">
        <v>16</v>
      </c>
      <c r="B17" s="15"/>
      <c r="C17" s="15"/>
      <c r="D17" s="15"/>
      <c r="E17" s="15"/>
      <c r="F17" s="15"/>
      <c r="G17" s="15"/>
      <c r="H17" s="15"/>
      <c r="I17" s="15"/>
      <c r="J17" s="15"/>
      <c r="K17" s="15"/>
      <c r="L17" s="15"/>
      <c r="M17" s="15"/>
      <c r="N17" s="15"/>
      <c r="O17" s="15"/>
      <c r="P17" s="15"/>
      <c r="Q17" s="15">
        <v>0</v>
      </c>
      <c r="R17" s="17"/>
      <c r="S17" s="1"/>
      <c r="T17" s="1"/>
    </row>
    <row r="18" spans="1:20" x14ac:dyDescent="0.3">
      <c r="A18" t="s">
        <v>17</v>
      </c>
      <c r="B18" s="15" t="s">
        <v>9</v>
      </c>
      <c r="C18" s="15" t="s">
        <v>9</v>
      </c>
      <c r="Q18" s="15">
        <v>0</v>
      </c>
      <c r="R18" s="17"/>
      <c r="S18" s="1"/>
      <c r="T18" s="1"/>
    </row>
    <row r="19" spans="1:20" x14ac:dyDescent="0.3">
      <c r="R19" s="17"/>
    </row>
    <row r="20" spans="1:20" ht="28.8" x14ac:dyDescent="0.3">
      <c r="B20" s="26">
        <v>1</v>
      </c>
      <c r="C20" s="26">
        <f>B20+1</f>
        <v>2</v>
      </c>
      <c r="D20" s="26">
        <f t="shared" ref="D20:P20" si="5">C20+1</f>
        <v>3</v>
      </c>
      <c r="E20" s="26">
        <f t="shared" si="5"/>
        <v>4</v>
      </c>
      <c r="F20" s="26">
        <f t="shared" si="5"/>
        <v>5</v>
      </c>
      <c r="G20" s="26">
        <f t="shared" si="5"/>
        <v>6</v>
      </c>
      <c r="H20" s="26">
        <f t="shared" si="5"/>
        <v>7</v>
      </c>
      <c r="I20" s="26">
        <f t="shared" si="5"/>
        <v>8</v>
      </c>
      <c r="J20" s="26">
        <f t="shared" si="5"/>
        <v>9</v>
      </c>
      <c r="K20" s="26">
        <f t="shared" si="5"/>
        <v>10</v>
      </c>
      <c r="L20" s="26">
        <f t="shared" si="5"/>
        <v>11</v>
      </c>
      <c r="M20" s="26">
        <f t="shared" si="5"/>
        <v>12</v>
      </c>
      <c r="N20" s="26">
        <f t="shared" si="5"/>
        <v>13</v>
      </c>
      <c r="O20" s="26">
        <f t="shared" si="5"/>
        <v>14</v>
      </c>
      <c r="P20" s="26">
        <f t="shared" si="5"/>
        <v>15</v>
      </c>
      <c r="Q20" s="26" t="s">
        <v>8</v>
      </c>
      <c r="R20" s="26" t="s">
        <v>11</v>
      </c>
      <c r="S20" s="29" t="s">
        <v>26</v>
      </c>
    </row>
    <row r="21" spans="1:20" x14ac:dyDescent="0.3">
      <c r="A21" t="s">
        <v>10</v>
      </c>
      <c r="B21" s="15">
        <v>0.06</v>
      </c>
      <c r="C21" s="15">
        <v>0.11</v>
      </c>
      <c r="D21" s="15">
        <v>0.04</v>
      </c>
      <c r="E21" s="15">
        <v>0.13</v>
      </c>
      <c r="F21" s="15">
        <v>0.03</v>
      </c>
      <c r="G21" s="15">
        <v>0.18</v>
      </c>
      <c r="H21" s="15">
        <v>0.02</v>
      </c>
      <c r="I21" s="15">
        <v>0.05</v>
      </c>
      <c r="J21" s="15">
        <v>0.06</v>
      </c>
      <c r="K21" s="15">
        <v>0.1</v>
      </c>
      <c r="L21" s="15">
        <v>7.0000000000000007E-2</v>
      </c>
      <c r="M21" s="15">
        <v>0.01</v>
      </c>
      <c r="N21" s="15">
        <v>0.02</v>
      </c>
      <c r="O21" s="15">
        <v>0.04</v>
      </c>
      <c r="P21" s="15">
        <v>0.08</v>
      </c>
      <c r="Q21" s="15">
        <f>SUM(B21:P21)</f>
        <v>1.0000000000000002</v>
      </c>
      <c r="R21" s="17"/>
    </row>
    <row r="22" spans="1:20" x14ac:dyDescent="0.3">
      <c r="A22" t="s">
        <v>2</v>
      </c>
      <c r="B22" s="5">
        <f>B21*$Q$22</f>
        <v>9000</v>
      </c>
      <c r="C22" s="5">
        <f t="shared" ref="C22:P22" si="6">C21*$Q$22</f>
        <v>16500</v>
      </c>
      <c r="D22" s="5">
        <f t="shared" si="6"/>
        <v>6000</v>
      </c>
      <c r="E22" s="5">
        <f t="shared" si="6"/>
        <v>19500</v>
      </c>
      <c r="F22" s="5">
        <f t="shared" si="6"/>
        <v>4500</v>
      </c>
      <c r="G22" s="5">
        <f t="shared" si="6"/>
        <v>27000</v>
      </c>
      <c r="H22" s="5">
        <f t="shared" si="6"/>
        <v>3000</v>
      </c>
      <c r="I22" s="5">
        <f t="shared" si="6"/>
        <v>7500</v>
      </c>
      <c r="J22" s="5">
        <f t="shared" si="6"/>
        <v>9000</v>
      </c>
      <c r="K22" s="5">
        <f t="shared" si="6"/>
        <v>15000</v>
      </c>
      <c r="L22" s="5">
        <f t="shared" si="6"/>
        <v>10500.000000000002</v>
      </c>
      <c r="M22" s="5">
        <f t="shared" si="6"/>
        <v>1500</v>
      </c>
      <c r="N22" s="5">
        <f t="shared" si="6"/>
        <v>3000</v>
      </c>
      <c r="O22" s="5">
        <f t="shared" si="6"/>
        <v>6000</v>
      </c>
      <c r="P22" s="5">
        <f t="shared" si="6"/>
        <v>12000</v>
      </c>
      <c r="Q22" s="4">
        <f>Q14+(Q14*Q15)</f>
        <v>150000</v>
      </c>
      <c r="R22" s="17"/>
    </row>
    <row r="23" spans="1:20" x14ac:dyDescent="0.3">
      <c r="A23" t="s">
        <v>0</v>
      </c>
      <c r="B23" s="7">
        <f t="shared" ref="B23:P23" si="7">B4+(B4*$Q$16)</f>
        <v>29</v>
      </c>
      <c r="C23" s="7">
        <f t="shared" si="7"/>
        <v>99</v>
      </c>
      <c r="D23" s="7">
        <f t="shared" si="7"/>
        <v>85</v>
      </c>
      <c r="E23" s="7">
        <f t="shared" si="7"/>
        <v>109</v>
      </c>
      <c r="F23" s="7">
        <f t="shared" si="7"/>
        <v>19</v>
      </c>
      <c r="G23" s="7">
        <f t="shared" si="7"/>
        <v>119</v>
      </c>
      <c r="H23" s="7">
        <f t="shared" si="7"/>
        <v>39</v>
      </c>
      <c r="I23" s="7">
        <f t="shared" si="7"/>
        <v>79</v>
      </c>
      <c r="J23" s="7">
        <f t="shared" si="7"/>
        <v>69</v>
      </c>
      <c r="K23" s="7">
        <f t="shared" si="7"/>
        <v>95</v>
      </c>
      <c r="L23" s="7">
        <f t="shared" si="7"/>
        <v>59</v>
      </c>
      <c r="M23" s="7">
        <f t="shared" si="7"/>
        <v>65</v>
      </c>
      <c r="N23" s="7">
        <f t="shared" si="7"/>
        <v>44</v>
      </c>
      <c r="O23" s="7">
        <f t="shared" si="7"/>
        <v>49</v>
      </c>
      <c r="P23" s="7">
        <f t="shared" si="7"/>
        <v>89</v>
      </c>
      <c r="R23" s="17"/>
    </row>
    <row r="24" spans="1:20" x14ac:dyDescent="0.3">
      <c r="A24" t="s">
        <v>1</v>
      </c>
      <c r="B24" s="7">
        <f t="shared" ref="B24:P24" si="8">B5+(B5*$Q$17)</f>
        <v>12.95</v>
      </c>
      <c r="C24" s="7">
        <f t="shared" si="8"/>
        <v>68.55</v>
      </c>
      <c r="D24" s="7">
        <f t="shared" si="8"/>
        <v>42.5</v>
      </c>
      <c r="E24" s="7">
        <f t="shared" si="8"/>
        <v>85</v>
      </c>
      <c r="F24" s="7">
        <f t="shared" si="8"/>
        <v>6.35</v>
      </c>
      <c r="G24" s="7">
        <f t="shared" si="8"/>
        <v>92</v>
      </c>
      <c r="H24" s="7">
        <f t="shared" si="8"/>
        <v>14.3</v>
      </c>
      <c r="I24" s="7">
        <f t="shared" si="8"/>
        <v>33.18</v>
      </c>
      <c r="J24" s="7">
        <f t="shared" si="8"/>
        <v>30.36</v>
      </c>
      <c r="K24" s="7">
        <f t="shared" si="8"/>
        <v>77.599999999999994</v>
      </c>
      <c r="L24" s="7">
        <f t="shared" si="8"/>
        <v>25.4</v>
      </c>
      <c r="M24" s="7">
        <f t="shared" si="8"/>
        <v>29</v>
      </c>
      <c r="N24" s="7">
        <f t="shared" si="8"/>
        <v>12.4</v>
      </c>
      <c r="O24" s="7">
        <f t="shared" si="8"/>
        <v>13.48</v>
      </c>
      <c r="P24" s="7">
        <f t="shared" si="8"/>
        <v>61.83</v>
      </c>
      <c r="R24" s="17"/>
    </row>
    <row r="25" spans="1:20" x14ac:dyDescent="0.3">
      <c r="A25" t="s">
        <v>25</v>
      </c>
      <c r="B25" s="27">
        <f>B23-B24</f>
        <v>16.05</v>
      </c>
      <c r="C25" s="27">
        <f t="shared" ref="C25:P25" si="9">C23-C24</f>
        <v>30.450000000000003</v>
      </c>
      <c r="D25" s="27">
        <f t="shared" si="9"/>
        <v>42.5</v>
      </c>
      <c r="E25" s="27">
        <f t="shared" si="9"/>
        <v>24</v>
      </c>
      <c r="F25" s="27">
        <f t="shared" si="9"/>
        <v>12.65</v>
      </c>
      <c r="G25" s="27">
        <f t="shared" si="9"/>
        <v>27</v>
      </c>
      <c r="H25" s="27">
        <f t="shared" si="9"/>
        <v>24.7</v>
      </c>
      <c r="I25" s="27">
        <f t="shared" si="9"/>
        <v>45.82</v>
      </c>
      <c r="J25" s="27">
        <f t="shared" si="9"/>
        <v>38.64</v>
      </c>
      <c r="K25" s="27">
        <f t="shared" si="9"/>
        <v>17.400000000000006</v>
      </c>
      <c r="L25" s="27">
        <f t="shared" si="9"/>
        <v>33.6</v>
      </c>
      <c r="M25" s="27">
        <f t="shared" si="9"/>
        <v>36</v>
      </c>
      <c r="N25" s="27">
        <f t="shared" si="9"/>
        <v>31.6</v>
      </c>
      <c r="O25" s="27">
        <f t="shared" si="9"/>
        <v>35.519999999999996</v>
      </c>
      <c r="P25" s="27">
        <f t="shared" si="9"/>
        <v>27.17</v>
      </c>
      <c r="R25" s="17"/>
    </row>
    <row r="26" spans="1:20" x14ac:dyDescent="0.3">
      <c r="B26" s="27"/>
      <c r="C26" s="27"/>
      <c r="D26" s="27"/>
      <c r="E26" s="27"/>
      <c r="F26" s="27"/>
      <c r="G26" s="27"/>
      <c r="H26" s="27"/>
      <c r="I26" s="27"/>
      <c r="J26" s="27"/>
      <c r="K26" s="27"/>
      <c r="L26" s="27"/>
      <c r="M26" s="27"/>
      <c r="N26" s="27"/>
      <c r="O26" s="27"/>
      <c r="P26" s="27"/>
      <c r="R26" s="17"/>
    </row>
    <row r="27" spans="1:20" x14ac:dyDescent="0.3">
      <c r="A27" t="s">
        <v>4</v>
      </c>
      <c r="B27" s="8">
        <f t="shared" ref="B27:P27" si="10">B22*B23</f>
        <v>261000</v>
      </c>
      <c r="C27" s="8">
        <f t="shared" si="10"/>
        <v>1633500</v>
      </c>
      <c r="D27" s="8">
        <f t="shared" si="10"/>
        <v>510000</v>
      </c>
      <c r="E27" s="8">
        <f t="shared" si="10"/>
        <v>2125500</v>
      </c>
      <c r="F27" s="8">
        <f t="shared" si="10"/>
        <v>85500</v>
      </c>
      <c r="G27" s="8">
        <f t="shared" si="10"/>
        <v>3213000</v>
      </c>
      <c r="H27" s="8">
        <f t="shared" si="10"/>
        <v>117000</v>
      </c>
      <c r="I27" s="8">
        <f t="shared" si="10"/>
        <v>592500</v>
      </c>
      <c r="J27" s="8">
        <f t="shared" si="10"/>
        <v>621000</v>
      </c>
      <c r="K27" s="8">
        <f t="shared" si="10"/>
        <v>1425000</v>
      </c>
      <c r="L27" s="8">
        <f t="shared" si="10"/>
        <v>619500.00000000012</v>
      </c>
      <c r="M27" s="8">
        <f t="shared" si="10"/>
        <v>97500</v>
      </c>
      <c r="N27" s="8">
        <f t="shared" si="10"/>
        <v>132000</v>
      </c>
      <c r="O27" s="8">
        <f t="shared" si="10"/>
        <v>294000</v>
      </c>
      <c r="P27" s="8">
        <f t="shared" si="10"/>
        <v>1068000</v>
      </c>
      <c r="Q27" s="8">
        <f>SUM(B27:P27)</f>
        <v>12795000</v>
      </c>
      <c r="R27" s="13">
        <v>1</v>
      </c>
    </row>
    <row r="28" spans="1:20" ht="16.2" x14ac:dyDescent="0.45">
      <c r="A28" t="s">
        <v>5</v>
      </c>
      <c r="B28" s="9">
        <f t="shared" ref="B28:P28" si="11">B22*B24</f>
        <v>116550</v>
      </c>
      <c r="C28" s="9">
        <f t="shared" si="11"/>
        <v>1131075</v>
      </c>
      <c r="D28" s="9">
        <f t="shared" si="11"/>
        <v>255000</v>
      </c>
      <c r="E28" s="9">
        <f t="shared" si="11"/>
        <v>1657500</v>
      </c>
      <c r="F28" s="9">
        <f t="shared" si="11"/>
        <v>28575</v>
      </c>
      <c r="G28" s="9">
        <f t="shared" si="11"/>
        <v>2484000</v>
      </c>
      <c r="H28" s="9">
        <f t="shared" si="11"/>
        <v>42900</v>
      </c>
      <c r="I28" s="9">
        <f t="shared" si="11"/>
        <v>248850</v>
      </c>
      <c r="J28" s="9">
        <f t="shared" si="11"/>
        <v>273240</v>
      </c>
      <c r="K28" s="9">
        <f t="shared" si="11"/>
        <v>1164000</v>
      </c>
      <c r="L28" s="9">
        <f t="shared" si="11"/>
        <v>266700.00000000006</v>
      </c>
      <c r="M28" s="9">
        <f t="shared" si="11"/>
        <v>43500</v>
      </c>
      <c r="N28" s="9">
        <f t="shared" si="11"/>
        <v>37200</v>
      </c>
      <c r="O28" s="9">
        <f t="shared" si="11"/>
        <v>80880</v>
      </c>
      <c r="P28" s="9">
        <f t="shared" si="11"/>
        <v>741960</v>
      </c>
      <c r="Q28" s="9">
        <f>SUM(B28:P28)</f>
        <v>8571930</v>
      </c>
      <c r="R28" s="12">
        <f>Q28/Q27</f>
        <v>0.66994372801875735</v>
      </c>
    </row>
    <row r="29" spans="1:20" ht="16.2" x14ac:dyDescent="0.45">
      <c r="A29" t="s">
        <v>6</v>
      </c>
      <c r="B29" s="10">
        <f>B27-B28</f>
        <v>144450</v>
      </c>
      <c r="C29" s="10">
        <f t="shared" ref="C29:P29" si="12">C27-C28</f>
        <v>502425</v>
      </c>
      <c r="D29" s="10">
        <f t="shared" si="12"/>
        <v>255000</v>
      </c>
      <c r="E29" s="10">
        <f t="shared" si="12"/>
        <v>468000</v>
      </c>
      <c r="F29" s="10">
        <f t="shared" si="12"/>
        <v>56925</v>
      </c>
      <c r="G29" s="10">
        <f t="shared" si="12"/>
        <v>729000</v>
      </c>
      <c r="H29" s="10">
        <f t="shared" si="12"/>
        <v>74100</v>
      </c>
      <c r="I29" s="10">
        <f t="shared" si="12"/>
        <v>343650</v>
      </c>
      <c r="J29" s="10">
        <f t="shared" si="12"/>
        <v>347760</v>
      </c>
      <c r="K29" s="10">
        <f t="shared" si="12"/>
        <v>261000</v>
      </c>
      <c r="L29" s="10">
        <f t="shared" si="12"/>
        <v>352800.00000000006</v>
      </c>
      <c r="M29" s="10">
        <f t="shared" si="12"/>
        <v>54000</v>
      </c>
      <c r="N29" s="10">
        <f t="shared" si="12"/>
        <v>94800</v>
      </c>
      <c r="O29" s="10">
        <f t="shared" si="12"/>
        <v>213120</v>
      </c>
      <c r="P29" s="10">
        <f t="shared" si="12"/>
        <v>326040</v>
      </c>
      <c r="Q29" s="4">
        <f>SUM(B29:P29)</f>
        <v>4223070</v>
      </c>
      <c r="R29" s="11">
        <f>Q29/Q27</f>
        <v>0.33005627198124265</v>
      </c>
      <c r="S29" s="24">
        <f>Q29/Q22</f>
        <v>28.1538</v>
      </c>
    </row>
    <row r="30" spans="1:20" ht="16.2" x14ac:dyDescent="0.45">
      <c r="A30" t="s">
        <v>3</v>
      </c>
      <c r="B30" s="4"/>
      <c r="C30" s="4"/>
      <c r="D30" s="4"/>
      <c r="E30" s="4"/>
      <c r="F30" s="4"/>
      <c r="G30" s="4"/>
      <c r="H30" s="4"/>
      <c r="I30" s="4"/>
      <c r="J30" s="4"/>
      <c r="K30" s="4"/>
      <c r="L30" s="4"/>
      <c r="M30" s="4"/>
      <c r="N30" s="4"/>
      <c r="O30" s="4"/>
      <c r="P30" s="4"/>
      <c r="Q30" s="9">
        <f>Q10+(Q10*Q18)</f>
        <v>3000000</v>
      </c>
    </row>
    <row r="31" spans="1:20" ht="16.2" x14ac:dyDescent="0.45">
      <c r="A31" t="s">
        <v>7</v>
      </c>
      <c r="B31" s="8"/>
      <c r="C31" s="8"/>
      <c r="D31" s="8"/>
      <c r="E31" s="8"/>
      <c r="F31" s="8"/>
      <c r="G31" s="8"/>
      <c r="H31" s="8"/>
      <c r="I31" s="8"/>
      <c r="J31" s="8"/>
      <c r="K31" s="8"/>
      <c r="L31" s="8"/>
      <c r="M31" s="8"/>
      <c r="N31" s="8"/>
      <c r="O31" s="8"/>
      <c r="P31" s="8"/>
      <c r="Q31" s="10">
        <f>Q29-Q30</f>
        <v>1223070</v>
      </c>
    </row>
    <row r="32" spans="1:20" x14ac:dyDescent="0.3">
      <c r="L32" s="1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2"/>
  <sheetViews>
    <sheetView zoomScale="9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RowHeight="14.4" x14ac:dyDescent="0.3"/>
  <cols>
    <col min="1" max="1" width="30.33203125" bestFit="1" customWidth="1"/>
    <col min="2" max="2" width="12.88671875" bestFit="1" customWidth="1"/>
    <col min="3" max="3" width="15" bestFit="1" customWidth="1"/>
    <col min="4" max="4" width="14.33203125" bestFit="1" customWidth="1"/>
    <col min="5" max="16" width="12.5546875" bestFit="1" customWidth="1"/>
    <col min="17" max="17" width="13.33203125" bestFit="1" customWidth="1"/>
    <col min="19" max="19" width="18.109375" customWidth="1"/>
  </cols>
  <sheetData>
    <row r="1" spans="1:20" ht="28.8" x14ac:dyDescent="0.35">
      <c r="A1" s="14" t="s">
        <v>12</v>
      </c>
      <c r="B1" s="26">
        <v>1</v>
      </c>
      <c r="C1" s="26">
        <f>B1+1</f>
        <v>2</v>
      </c>
      <c r="D1" s="26">
        <f t="shared" ref="D1:P1" si="0">C1+1</f>
        <v>3</v>
      </c>
      <c r="E1" s="26">
        <f t="shared" si="0"/>
        <v>4</v>
      </c>
      <c r="F1" s="26">
        <f t="shared" si="0"/>
        <v>5</v>
      </c>
      <c r="G1" s="26">
        <f t="shared" si="0"/>
        <v>6</v>
      </c>
      <c r="H1" s="26">
        <f t="shared" si="0"/>
        <v>7</v>
      </c>
      <c r="I1" s="26">
        <f t="shared" si="0"/>
        <v>8</v>
      </c>
      <c r="J1" s="26">
        <f t="shared" si="0"/>
        <v>9</v>
      </c>
      <c r="K1" s="26">
        <f t="shared" si="0"/>
        <v>10</v>
      </c>
      <c r="L1" s="26">
        <f t="shared" si="0"/>
        <v>11</v>
      </c>
      <c r="M1" s="26">
        <f t="shared" si="0"/>
        <v>12</v>
      </c>
      <c r="N1" s="26">
        <f t="shared" si="0"/>
        <v>13</v>
      </c>
      <c r="O1" s="26">
        <f t="shared" si="0"/>
        <v>14</v>
      </c>
      <c r="P1" s="26">
        <f t="shared" si="0"/>
        <v>15</v>
      </c>
      <c r="Q1" s="26" t="s">
        <v>8</v>
      </c>
      <c r="R1" s="26" t="s">
        <v>11</v>
      </c>
      <c r="S1" s="29" t="s">
        <v>26</v>
      </c>
    </row>
    <row r="2" spans="1:20" x14ac:dyDescent="0.3">
      <c r="A2" t="s">
        <v>2</v>
      </c>
      <c r="B2" s="5">
        <v>9000</v>
      </c>
      <c r="C2" s="5">
        <v>16500</v>
      </c>
      <c r="D2" s="5">
        <v>6000</v>
      </c>
      <c r="E2" s="5">
        <v>19500</v>
      </c>
      <c r="F2" s="5">
        <v>4500</v>
      </c>
      <c r="G2" s="5">
        <v>27000</v>
      </c>
      <c r="H2" s="5">
        <v>3000</v>
      </c>
      <c r="I2" s="5">
        <v>7500</v>
      </c>
      <c r="J2" s="5">
        <v>9000</v>
      </c>
      <c r="K2" s="5">
        <v>15000</v>
      </c>
      <c r="L2" s="5">
        <v>10500.000000000002</v>
      </c>
      <c r="M2" s="5">
        <v>1500</v>
      </c>
      <c r="N2" s="5">
        <v>3000</v>
      </c>
      <c r="O2" s="5">
        <v>6000</v>
      </c>
      <c r="P2" s="5">
        <v>12000</v>
      </c>
      <c r="Q2" s="16">
        <v>150000</v>
      </c>
    </row>
    <row r="3" spans="1:20" x14ac:dyDescent="0.3">
      <c r="A3" t="s">
        <v>10</v>
      </c>
      <c r="B3" s="15">
        <f>B2/$Q$2</f>
        <v>0.06</v>
      </c>
      <c r="C3" s="15">
        <f t="shared" ref="C3:P3" si="1">C2/$Q$2</f>
        <v>0.11</v>
      </c>
      <c r="D3" s="15">
        <f t="shared" si="1"/>
        <v>0.04</v>
      </c>
      <c r="E3" s="15">
        <f t="shared" si="1"/>
        <v>0.13</v>
      </c>
      <c r="F3" s="15">
        <f t="shared" si="1"/>
        <v>0.03</v>
      </c>
      <c r="G3" s="15">
        <f t="shared" si="1"/>
        <v>0.18</v>
      </c>
      <c r="H3" s="15">
        <f t="shared" si="1"/>
        <v>0.02</v>
      </c>
      <c r="I3" s="15">
        <f t="shared" si="1"/>
        <v>0.05</v>
      </c>
      <c r="J3" s="15">
        <f t="shared" si="1"/>
        <v>0.06</v>
      </c>
      <c r="K3" s="15">
        <f t="shared" si="1"/>
        <v>0.1</v>
      </c>
      <c r="L3" s="15">
        <f t="shared" si="1"/>
        <v>7.0000000000000007E-2</v>
      </c>
      <c r="M3" s="15">
        <f t="shared" si="1"/>
        <v>0.01</v>
      </c>
      <c r="N3" s="15">
        <f t="shared" si="1"/>
        <v>0.02</v>
      </c>
      <c r="O3" s="15">
        <f t="shared" si="1"/>
        <v>0.04</v>
      </c>
      <c r="P3" s="15">
        <f t="shared" si="1"/>
        <v>0.08</v>
      </c>
      <c r="Q3" s="3">
        <f>SUM(B3:P3)</f>
        <v>1.0000000000000002</v>
      </c>
    </row>
    <row r="4" spans="1:20" x14ac:dyDescent="0.3">
      <c r="A4" t="s">
        <v>0</v>
      </c>
      <c r="B4" s="7">
        <v>29</v>
      </c>
      <c r="C4" s="18">
        <v>99</v>
      </c>
      <c r="D4" s="18">
        <v>85</v>
      </c>
      <c r="E4" s="18">
        <v>109</v>
      </c>
      <c r="F4" s="18">
        <v>19</v>
      </c>
      <c r="G4" s="18">
        <v>119</v>
      </c>
      <c r="H4" s="18">
        <v>39</v>
      </c>
      <c r="I4" s="18">
        <v>79</v>
      </c>
      <c r="J4" s="18">
        <v>69</v>
      </c>
      <c r="K4" s="18">
        <v>95</v>
      </c>
      <c r="L4" s="18">
        <v>59</v>
      </c>
      <c r="M4" s="18">
        <v>65</v>
      </c>
      <c r="N4" s="7">
        <v>44</v>
      </c>
      <c r="O4" s="7">
        <v>49</v>
      </c>
      <c r="P4" s="7">
        <v>89</v>
      </c>
    </row>
    <row r="5" spans="1:20" x14ac:dyDescent="0.3">
      <c r="A5" t="s">
        <v>1</v>
      </c>
      <c r="B5" s="7">
        <v>12.95</v>
      </c>
      <c r="C5" s="18">
        <v>68.55</v>
      </c>
      <c r="D5" s="18">
        <v>42.5</v>
      </c>
      <c r="E5" s="18">
        <v>85</v>
      </c>
      <c r="F5" s="18">
        <v>6.35</v>
      </c>
      <c r="G5" s="18">
        <v>92</v>
      </c>
      <c r="H5" s="18">
        <v>14.3</v>
      </c>
      <c r="I5" s="18">
        <v>33.18</v>
      </c>
      <c r="J5" s="18">
        <v>30.36</v>
      </c>
      <c r="K5" s="18">
        <v>77.599999999999994</v>
      </c>
      <c r="L5" s="18">
        <v>25.4</v>
      </c>
      <c r="M5" s="18">
        <v>29</v>
      </c>
      <c r="N5" s="7">
        <v>12.4</v>
      </c>
      <c r="O5" s="7">
        <v>13.48</v>
      </c>
      <c r="P5" s="7">
        <v>61.83</v>
      </c>
    </row>
    <row r="6" spans="1:20" x14ac:dyDescent="0.3">
      <c r="B6" s="3"/>
      <c r="C6" s="3"/>
      <c r="D6" s="3"/>
      <c r="E6" s="3"/>
      <c r="F6" s="3"/>
      <c r="G6" s="3"/>
      <c r="H6" s="3"/>
      <c r="I6" s="3"/>
      <c r="J6" s="3"/>
      <c r="K6" s="3"/>
      <c r="L6" s="3"/>
      <c r="M6" s="3"/>
      <c r="N6" s="3"/>
      <c r="O6" s="3"/>
      <c r="P6" s="3"/>
    </row>
    <row r="7" spans="1:20" x14ac:dyDescent="0.3">
      <c r="A7" t="s">
        <v>4</v>
      </c>
      <c r="B7" s="8">
        <f t="shared" ref="B7:P7" si="2">B4*B2</f>
        <v>261000</v>
      </c>
      <c r="C7" s="8">
        <f t="shared" si="2"/>
        <v>1633500</v>
      </c>
      <c r="D7" s="8">
        <f t="shared" si="2"/>
        <v>510000</v>
      </c>
      <c r="E7" s="8">
        <f t="shared" si="2"/>
        <v>2125500</v>
      </c>
      <c r="F7" s="8">
        <f t="shared" si="2"/>
        <v>85500</v>
      </c>
      <c r="G7" s="8">
        <f t="shared" si="2"/>
        <v>3213000</v>
      </c>
      <c r="H7" s="8">
        <f t="shared" si="2"/>
        <v>117000</v>
      </c>
      <c r="I7" s="8">
        <f t="shared" si="2"/>
        <v>592500</v>
      </c>
      <c r="J7" s="8">
        <f t="shared" si="2"/>
        <v>621000</v>
      </c>
      <c r="K7" s="8">
        <f t="shared" si="2"/>
        <v>1425000</v>
      </c>
      <c r="L7" s="8">
        <f t="shared" si="2"/>
        <v>619500.00000000012</v>
      </c>
      <c r="M7" s="8">
        <f t="shared" si="2"/>
        <v>97500</v>
      </c>
      <c r="N7" s="8">
        <f t="shared" si="2"/>
        <v>132000</v>
      </c>
      <c r="O7" s="8">
        <f t="shared" si="2"/>
        <v>294000</v>
      </c>
      <c r="P7" s="8">
        <f t="shared" si="2"/>
        <v>1068000</v>
      </c>
      <c r="Q7" s="8">
        <f>SUM(B7:P7)</f>
        <v>12795000</v>
      </c>
      <c r="R7" s="13">
        <v>1</v>
      </c>
    </row>
    <row r="8" spans="1:20" ht="16.2" x14ac:dyDescent="0.45">
      <c r="A8" t="s">
        <v>5</v>
      </c>
      <c r="B8" s="9">
        <f t="shared" ref="B8:P8" si="3">B2*B5</f>
        <v>116550</v>
      </c>
      <c r="C8" s="9">
        <f t="shared" si="3"/>
        <v>1131075</v>
      </c>
      <c r="D8" s="9">
        <f t="shared" si="3"/>
        <v>255000</v>
      </c>
      <c r="E8" s="9">
        <f t="shared" si="3"/>
        <v>1657500</v>
      </c>
      <c r="F8" s="9">
        <f t="shared" si="3"/>
        <v>28575</v>
      </c>
      <c r="G8" s="9">
        <f t="shared" si="3"/>
        <v>2484000</v>
      </c>
      <c r="H8" s="9">
        <f t="shared" si="3"/>
        <v>42900</v>
      </c>
      <c r="I8" s="9">
        <f t="shared" si="3"/>
        <v>248850</v>
      </c>
      <c r="J8" s="9">
        <f t="shared" si="3"/>
        <v>273240</v>
      </c>
      <c r="K8" s="9">
        <f t="shared" si="3"/>
        <v>1164000</v>
      </c>
      <c r="L8" s="9">
        <f t="shared" si="3"/>
        <v>266700.00000000006</v>
      </c>
      <c r="M8" s="9">
        <f t="shared" si="3"/>
        <v>43500</v>
      </c>
      <c r="N8" s="9">
        <f t="shared" si="3"/>
        <v>37200</v>
      </c>
      <c r="O8" s="9">
        <f t="shared" si="3"/>
        <v>80880</v>
      </c>
      <c r="P8" s="9">
        <f t="shared" si="3"/>
        <v>741960</v>
      </c>
      <c r="Q8" s="9">
        <f>SUM(B8:P8)</f>
        <v>8571930</v>
      </c>
      <c r="R8" s="12">
        <f>Q8/Q7</f>
        <v>0.66994372801875735</v>
      </c>
    </row>
    <row r="9" spans="1:20" ht="16.2" x14ac:dyDescent="0.45">
      <c r="A9" t="s">
        <v>6</v>
      </c>
      <c r="B9" s="10">
        <f>B7-B8</f>
        <v>144450</v>
      </c>
      <c r="C9" s="10">
        <f t="shared" ref="C9:P9" si="4">C7-C8</f>
        <v>502425</v>
      </c>
      <c r="D9" s="10">
        <f t="shared" si="4"/>
        <v>255000</v>
      </c>
      <c r="E9" s="10">
        <f t="shared" si="4"/>
        <v>468000</v>
      </c>
      <c r="F9" s="10">
        <f t="shared" si="4"/>
        <v>56925</v>
      </c>
      <c r="G9" s="10">
        <f t="shared" si="4"/>
        <v>729000</v>
      </c>
      <c r="H9" s="10">
        <f t="shared" si="4"/>
        <v>74100</v>
      </c>
      <c r="I9" s="10">
        <f t="shared" si="4"/>
        <v>343650</v>
      </c>
      <c r="J9" s="10">
        <f t="shared" si="4"/>
        <v>347760</v>
      </c>
      <c r="K9" s="10">
        <f t="shared" si="4"/>
        <v>261000</v>
      </c>
      <c r="L9" s="10">
        <f t="shared" si="4"/>
        <v>352800.00000000006</v>
      </c>
      <c r="M9" s="10">
        <f t="shared" si="4"/>
        <v>54000</v>
      </c>
      <c r="N9" s="10">
        <f t="shared" si="4"/>
        <v>94800</v>
      </c>
      <c r="O9" s="10">
        <f t="shared" si="4"/>
        <v>213120</v>
      </c>
      <c r="P9" s="10">
        <f t="shared" si="4"/>
        <v>326040</v>
      </c>
      <c r="Q9" s="4">
        <f>SUM(B9:P9)</f>
        <v>4223070</v>
      </c>
      <c r="R9" s="11">
        <f>Q9/Q7</f>
        <v>0.33005627198124265</v>
      </c>
      <c r="S9" s="24">
        <f>Q9/Q2</f>
        <v>28.1538</v>
      </c>
    </row>
    <row r="10" spans="1:20" ht="16.2" x14ac:dyDescent="0.45">
      <c r="A10" t="s">
        <v>3</v>
      </c>
      <c r="B10" s="4"/>
      <c r="C10" s="4"/>
      <c r="D10" s="4"/>
      <c r="E10" s="4"/>
      <c r="F10" s="4"/>
      <c r="G10" s="4"/>
      <c r="H10" s="4"/>
      <c r="I10" s="4"/>
      <c r="J10" s="4"/>
      <c r="K10" s="4"/>
      <c r="L10" s="4"/>
      <c r="M10" s="4"/>
      <c r="N10" s="4"/>
      <c r="O10" s="4"/>
      <c r="P10" s="4"/>
      <c r="Q10" s="9">
        <v>3000000</v>
      </c>
      <c r="R10" s="17"/>
    </row>
    <row r="11" spans="1:20" ht="16.2" x14ac:dyDescent="0.45">
      <c r="A11" t="s">
        <v>7</v>
      </c>
      <c r="B11" s="8"/>
      <c r="C11" s="8"/>
      <c r="D11" s="8"/>
      <c r="E11" s="8"/>
      <c r="F11" s="8"/>
      <c r="G11" s="8"/>
      <c r="H11" s="8"/>
      <c r="I11" s="8"/>
      <c r="J11" s="8"/>
      <c r="K11" s="8"/>
      <c r="L11" s="8"/>
      <c r="M11" s="8"/>
      <c r="N11" s="8"/>
      <c r="O11" s="8"/>
      <c r="P11" s="8"/>
      <c r="Q11" s="10">
        <f>Q9-Q10</f>
        <v>1223070</v>
      </c>
      <c r="R11" s="17"/>
    </row>
    <row r="12" spans="1:20" ht="12.15" customHeight="1" x14ac:dyDescent="0.45">
      <c r="B12" s="8"/>
      <c r="C12" s="8"/>
      <c r="D12" s="8"/>
      <c r="E12" s="8"/>
      <c r="F12" s="8"/>
      <c r="G12" s="8"/>
      <c r="H12" s="8"/>
      <c r="I12" s="8"/>
      <c r="J12" s="8"/>
      <c r="K12" s="8"/>
      <c r="L12" s="8"/>
      <c r="M12" s="8"/>
      <c r="N12" s="8"/>
      <c r="O12" s="8"/>
      <c r="P12" s="8"/>
      <c r="Q12" s="10"/>
      <c r="R12" s="17"/>
    </row>
    <row r="13" spans="1:20" ht="18" x14ac:dyDescent="0.35">
      <c r="A13" s="14" t="s">
        <v>13</v>
      </c>
      <c r="B13" s="2"/>
      <c r="C13" s="2"/>
      <c r="D13" s="2"/>
      <c r="E13" s="2"/>
      <c r="F13" s="2"/>
      <c r="G13" s="2"/>
      <c r="H13" s="2"/>
      <c r="I13" s="2"/>
      <c r="J13" s="2"/>
      <c r="K13" s="2"/>
      <c r="L13" s="2"/>
      <c r="M13" s="2"/>
      <c r="N13" s="2"/>
      <c r="O13" s="2"/>
      <c r="P13" s="2"/>
      <c r="Q13" s="2"/>
      <c r="R13" s="17"/>
      <c r="S13" s="6" t="s">
        <v>9</v>
      </c>
    </row>
    <row r="14" spans="1:20" ht="15" thickBot="1" x14ac:dyDescent="0.35">
      <c r="A14" t="s">
        <v>22</v>
      </c>
      <c r="E14" s="5" t="s">
        <v>9</v>
      </c>
      <c r="J14" s="7"/>
      <c r="Q14" s="4">
        <v>150000</v>
      </c>
      <c r="R14" s="17"/>
    </row>
    <row r="15" spans="1:20" ht="15" thickBot="1" x14ac:dyDescent="0.35">
      <c r="A15" t="s">
        <v>14</v>
      </c>
      <c r="B15" s="15"/>
      <c r="D15" s="15"/>
      <c r="F15" s="15"/>
      <c r="I15" s="15"/>
      <c r="J15" s="7"/>
      <c r="K15" s="15"/>
      <c r="L15" s="15"/>
      <c r="M15" s="15"/>
      <c r="N15" s="15"/>
      <c r="O15" s="15"/>
      <c r="P15" s="15"/>
      <c r="Q15" s="20">
        <v>0</v>
      </c>
      <c r="R15" s="17"/>
    </row>
    <row r="16" spans="1:20" ht="15" thickBot="1" x14ac:dyDescent="0.35">
      <c r="A16" t="s">
        <v>15</v>
      </c>
      <c r="B16" s="15"/>
      <c r="D16" s="15"/>
      <c r="F16" s="15"/>
      <c r="I16" s="15"/>
      <c r="J16" s="7"/>
      <c r="K16" s="15"/>
      <c r="L16" s="15"/>
      <c r="M16" s="15"/>
      <c r="N16" s="15"/>
      <c r="O16" s="15"/>
      <c r="P16" s="15"/>
      <c r="Q16" s="20">
        <v>0</v>
      </c>
      <c r="R16" s="17"/>
      <c r="S16" s="1"/>
      <c r="T16" s="1"/>
    </row>
    <row r="17" spans="1:20" x14ac:dyDescent="0.3">
      <c r="A17" t="s">
        <v>16</v>
      </c>
      <c r="B17" s="15"/>
      <c r="C17" s="15"/>
      <c r="D17" s="15"/>
      <c r="E17" s="15"/>
      <c r="F17" s="15"/>
      <c r="G17" s="15"/>
      <c r="H17" s="15"/>
      <c r="I17" s="15"/>
      <c r="J17" s="15"/>
      <c r="K17" s="15"/>
      <c r="L17" s="15"/>
      <c r="M17" s="15"/>
      <c r="N17" s="15"/>
      <c r="O17" s="15"/>
      <c r="P17" s="15"/>
      <c r="Q17" s="15">
        <v>0</v>
      </c>
      <c r="R17" s="17"/>
      <c r="S17" s="1"/>
      <c r="T17" s="1"/>
    </row>
    <row r="18" spans="1:20" x14ac:dyDescent="0.3">
      <c r="A18" t="s">
        <v>17</v>
      </c>
      <c r="B18" s="15" t="s">
        <v>9</v>
      </c>
      <c r="C18" s="15" t="s">
        <v>9</v>
      </c>
      <c r="Q18" s="15">
        <v>0</v>
      </c>
      <c r="R18" s="17"/>
      <c r="S18" s="1"/>
      <c r="T18" s="1"/>
    </row>
    <row r="19" spans="1:20" x14ac:dyDescent="0.3">
      <c r="R19" s="17"/>
    </row>
    <row r="20" spans="1:20" ht="28.8" x14ac:dyDescent="0.3">
      <c r="B20" s="26">
        <v>1</v>
      </c>
      <c r="C20" s="26">
        <f>B20+1</f>
        <v>2</v>
      </c>
      <c r="D20" s="26">
        <f t="shared" ref="D20:P20" si="5">C20+1</f>
        <v>3</v>
      </c>
      <c r="E20" s="26">
        <f t="shared" si="5"/>
        <v>4</v>
      </c>
      <c r="F20" s="26">
        <f t="shared" si="5"/>
        <v>5</v>
      </c>
      <c r="G20" s="26">
        <f t="shared" si="5"/>
        <v>6</v>
      </c>
      <c r="H20" s="26">
        <f t="shared" si="5"/>
        <v>7</v>
      </c>
      <c r="I20" s="26">
        <f t="shared" si="5"/>
        <v>8</v>
      </c>
      <c r="J20" s="26">
        <f t="shared" si="5"/>
        <v>9</v>
      </c>
      <c r="K20" s="26">
        <f t="shared" si="5"/>
        <v>10</v>
      </c>
      <c r="L20" s="26">
        <f t="shared" si="5"/>
        <v>11</v>
      </c>
      <c r="M20" s="26">
        <f t="shared" si="5"/>
        <v>12</v>
      </c>
      <c r="N20" s="26">
        <f t="shared" si="5"/>
        <v>13</v>
      </c>
      <c r="O20" s="26">
        <f t="shared" si="5"/>
        <v>14</v>
      </c>
      <c r="P20" s="26">
        <f t="shared" si="5"/>
        <v>15</v>
      </c>
      <c r="Q20" s="26" t="s">
        <v>8</v>
      </c>
      <c r="R20" s="26" t="s">
        <v>11</v>
      </c>
      <c r="S20" s="29" t="s">
        <v>26</v>
      </c>
    </row>
    <row r="21" spans="1:20" x14ac:dyDescent="0.3">
      <c r="A21" t="s">
        <v>10</v>
      </c>
      <c r="B21" s="15">
        <v>0.06</v>
      </c>
      <c r="C21" s="15">
        <v>0.11</v>
      </c>
      <c r="D21" s="15">
        <v>0.04</v>
      </c>
      <c r="E21" s="15">
        <v>0.13</v>
      </c>
      <c r="F21" s="15">
        <v>0.03</v>
      </c>
      <c r="G21" s="15">
        <v>0.18</v>
      </c>
      <c r="H21" s="15">
        <v>0.02</v>
      </c>
      <c r="I21" s="15">
        <v>0.05</v>
      </c>
      <c r="J21" s="15">
        <v>0.06</v>
      </c>
      <c r="K21" s="15">
        <v>0.1</v>
      </c>
      <c r="L21" s="15">
        <v>7.0000000000000007E-2</v>
      </c>
      <c r="M21" s="15">
        <v>0.01</v>
      </c>
      <c r="N21" s="15">
        <v>0.02</v>
      </c>
      <c r="O21" s="15">
        <v>0.04</v>
      </c>
      <c r="P21" s="15">
        <v>0.08</v>
      </c>
      <c r="Q21" s="15">
        <f>SUM(B21:P21)</f>
        <v>1.0000000000000002</v>
      </c>
      <c r="R21" s="17"/>
    </row>
    <row r="22" spans="1:20" x14ac:dyDescent="0.3">
      <c r="A22" t="s">
        <v>2</v>
      </c>
      <c r="B22" s="5">
        <f>B21*$Q$22</f>
        <v>9000</v>
      </c>
      <c r="C22" s="5">
        <f t="shared" ref="C22:P22" si="6">C21*$Q$22</f>
        <v>16500</v>
      </c>
      <c r="D22" s="5">
        <f t="shared" si="6"/>
        <v>6000</v>
      </c>
      <c r="E22" s="5">
        <f t="shared" si="6"/>
        <v>19500</v>
      </c>
      <c r="F22" s="5">
        <f t="shared" si="6"/>
        <v>4500</v>
      </c>
      <c r="G22" s="5">
        <f t="shared" si="6"/>
        <v>27000</v>
      </c>
      <c r="H22" s="5">
        <f t="shared" si="6"/>
        <v>3000</v>
      </c>
      <c r="I22" s="5">
        <f t="shared" si="6"/>
        <v>7500</v>
      </c>
      <c r="J22" s="5">
        <f t="shared" si="6"/>
        <v>9000</v>
      </c>
      <c r="K22" s="5">
        <f t="shared" si="6"/>
        <v>15000</v>
      </c>
      <c r="L22" s="5">
        <f t="shared" si="6"/>
        <v>10500.000000000002</v>
      </c>
      <c r="M22" s="5">
        <f t="shared" si="6"/>
        <v>1500</v>
      </c>
      <c r="N22" s="5">
        <f t="shared" si="6"/>
        <v>3000</v>
      </c>
      <c r="O22" s="5">
        <f t="shared" si="6"/>
        <v>6000</v>
      </c>
      <c r="P22" s="5">
        <f t="shared" si="6"/>
        <v>12000</v>
      </c>
      <c r="Q22" s="4">
        <f>Q14+(Q14*Q15)</f>
        <v>150000</v>
      </c>
      <c r="R22" s="17"/>
    </row>
    <row r="23" spans="1:20" x14ac:dyDescent="0.3">
      <c r="A23" t="s">
        <v>0</v>
      </c>
      <c r="B23" s="7">
        <f t="shared" ref="B23:P23" si="7">B4+(B4*$Q$16)</f>
        <v>29</v>
      </c>
      <c r="C23" s="7">
        <f t="shared" si="7"/>
        <v>99</v>
      </c>
      <c r="D23" s="7">
        <f t="shared" si="7"/>
        <v>85</v>
      </c>
      <c r="E23" s="7">
        <f t="shared" si="7"/>
        <v>109</v>
      </c>
      <c r="F23" s="7">
        <f t="shared" si="7"/>
        <v>19</v>
      </c>
      <c r="G23" s="7">
        <f t="shared" si="7"/>
        <v>119</v>
      </c>
      <c r="H23" s="7">
        <f t="shared" si="7"/>
        <v>39</v>
      </c>
      <c r="I23" s="7">
        <f t="shared" si="7"/>
        <v>79</v>
      </c>
      <c r="J23" s="7">
        <f t="shared" si="7"/>
        <v>69</v>
      </c>
      <c r="K23" s="7">
        <f t="shared" si="7"/>
        <v>95</v>
      </c>
      <c r="L23" s="7">
        <f t="shared" si="7"/>
        <v>59</v>
      </c>
      <c r="M23" s="7">
        <f t="shared" si="7"/>
        <v>65</v>
      </c>
      <c r="N23" s="7">
        <f t="shared" si="7"/>
        <v>44</v>
      </c>
      <c r="O23" s="7">
        <f t="shared" si="7"/>
        <v>49</v>
      </c>
      <c r="P23" s="7">
        <f t="shared" si="7"/>
        <v>89</v>
      </c>
      <c r="R23" s="17"/>
    </row>
    <row r="24" spans="1:20" x14ac:dyDescent="0.3">
      <c r="A24" t="s">
        <v>1</v>
      </c>
      <c r="B24" s="7">
        <f t="shared" ref="B24:P24" si="8">B5+(B5*$Q$17)</f>
        <v>12.95</v>
      </c>
      <c r="C24" s="7">
        <f t="shared" si="8"/>
        <v>68.55</v>
      </c>
      <c r="D24" s="7">
        <f t="shared" si="8"/>
        <v>42.5</v>
      </c>
      <c r="E24" s="7">
        <f t="shared" si="8"/>
        <v>85</v>
      </c>
      <c r="F24" s="7">
        <f t="shared" si="8"/>
        <v>6.35</v>
      </c>
      <c r="G24" s="7">
        <f t="shared" si="8"/>
        <v>92</v>
      </c>
      <c r="H24" s="7">
        <f t="shared" si="8"/>
        <v>14.3</v>
      </c>
      <c r="I24" s="7">
        <f t="shared" si="8"/>
        <v>33.18</v>
      </c>
      <c r="J24" s="7">
        <f t="shared" si="8"/>
        <v>30.36</v>
      </c>
      <c r="K24" s="7">
        <f t="shared" si="8"/>
        <v>77.599999999999994</v>
      </c>
      <c r="L24" s="7">
        <f t="shared" si="8"/>
        <v>25.4</v>
      </c>
      <c r="M24" s="7">
        <f t="shared" si="8"/>
        <v>29</v>
      </c>
      <c r="N24" s="7">
        <f t="shared" si="8"/>
        <v>12.4</v>
      </c>
      <c r="O24" s="7">
        <f t="shared" si="8"/>
        <v>13.48</v>
      </c>
      <c r="P24" s="7">
        <f t="shared" si="8"/>
        <v>61.83</v>
      </c>
      <c r="R24" s="17"/>
    </row>
    <row r="25" spans="1:20" x14ac:dyDescent="0.3">
      <c r="A25" t="s">
        <v>25</v>
      </c>
      <c r="B25" s="27">
        <f>B23-B24</f>
        <v>16.05</v>
      </c>
      <c r="C25" s="27">
        <f t="shared" ref="C25:P25" si="9">C23-C24</f>
        <v>30.450000000000003</v>
      </c>
      <c r="D25" s="27">
        <f t="shared" si="9"/>
        <v>42.5</v>
      </c>
      <c r="E25" s="27">
        <f t="shared" si="9"/>
        <v>24</v>
      </c>
      <c r="F25" s="27">
        <f t="shared" si="9"/>
        <v>12.65</v>
      </c>
      <c r="G25" s="27">
        <f t="shared" si="9"/>
        <v>27</v>
      </c>
      <c r="H25" s="27">
        <f t="shared" si="9"/>
        <v>24.7</v>
      </c>
      <c r="I25" s="27">
        <f t="shared" si="9"/>
        <v>45.82</v>
      </c>
      <c r="J25" s="27">
        <f t="shared" si="9"/>
        <v>38.64</v>
      </c>
      <c r="K25" s="27">
        <f t="shared" si="9"/>
        <v>17.400000000000006</v>
      </c>
      <c r="L25" s="27">
        <f t="shared" si="9"/>
        <v>33.6</v>
      </c>
      <c r="M25" s="27">
        <f t="shared" si="9"/>
        <v>36</v>
      </c>
      <c r="N25" s="27">
        <f t="shared" si="9"/>
        <v>31.6</v>
      </c>
      <c r="O25" s="27">
        <f t="shared" si="9"/>
        <v>35.519999999999996</v>
      </c>
      <c r="P25" s="27">
        <f t="shared" si="9"/>
        <v>27.17</v>
      </c>
      <c r="R25" s="17"/>
    </row>
    <row r="26" spans="1:20" x14ac:dyDescent="0.3">
      <c r="B26" s="27"/>
      <c r="C26" s="27"/>
      <c r="D26" s="27"/>
      <c r="E26" s="27"/>
      <c r="F26" s="27"/>
      <c r="G26" s="27"/>
      <c r="H26" s="27"/>
      <c r="I26" s="27"/>
      <c r="J26" s="27"/>
      <c r="K26" s="27"/>
      <c r="L26" s="27"/>
      <c r="M26" s="27"/>
      <c r="N26" s="27"/>
      <c r="O26" s="27"/>
      <c r="P26" s="27"/>
      <c r="R26" s="17"/>
    </row>
    <row r="27" spans="1:20" x14ac:dyDescent="0.3">
      <c r="A27" t="s">
        <v>4</v>
      </c>
      <c r="B27" s="8">
        <f t="shared" ref="B27:P27" si="10">B22*B23</f>
        <v>261000</v>
      </c>
      <c r="C27" s="8">
        <f t="shared" si="10"/>
        <v>1633500</v>
      </c>
      <c r="D27" s="8">
        <f t="shared" si="10"/>
        <v>510000</v>
      </c>
      <c r="E27" s="8">
        <f t="shared" si="10"/>
        <v>2125500</v>
      </c>
      <c r="F27" s="8">
        <f t="shared" si="10"/>
        <v>85500</v>
      </c>
      <c r="G27" s="8">
        <f t="shared" si="10"/>
        <v>3213000</v>
      </c>
      <c r="H27" s="8">
        <f t="shared" si="10"/>
        <v>117000</v>
      </c>
      <c r="I27" s="8">
        <f t="shared" si="10"/>
        <v>592500</v>
      </c>
      <c r="J27" s="8">
        <f t="shared" si="10"/>
        <v>621000</v>
      </c>
      <c r="K27" s="8">
        <f t="shared" si="10"/>
        <v>1425000</v>
      </c>
      <c r="L27" s="8">
        <f t="shared" si="10"/>
        <v>619500.00000000012</v>
      </c>
      <c r="M27" s="8">
        <f t="shared" si="10"/>
        <v>97500</v>
      </c>
      <c r="N27" s="8">
        <f t="shared" si="10"/>
        <v>132000</v>
      </c>
      <c r="O27" s="8">
        <f t="shared" si="10"/>
        <v>294000</v>
      </c>
      <c r="P27" s="8">
        <f t="shared" si="10"/>
        <v>1068000</v>
      </c>
      <c r="Q27" s="8">
        <f>SUM(B27:P27)</f>
        <v>12795000</v>
      </c>
      <c r="R27" s="13">
        <v>1</v>
      </c>
    </row>
    <row r="28" spans="1:20" ht="16.2" x14ac:dyDescent="0.45">
      <c r="A28" t="s">
        <v>5</v>
      </c>
      <c r="B28" s="9">
        <f t="shared" ref="B28:P28" si="11">B22*B24</f>
        <v>116550</v>
      </c>
      <c r="C28" s="9">
        <f t="shared" si="11"/>
        <v>1131075</v>
      </c>
      <c r="D28" s="9">
        <f t="shared" si="11"/>
        <v>255000</v>
      </c>
      <c r="E28" s="9">
        <f t="shared" si="11"/>
        <v>1657500</v>
      </c>
      <c r="F28" s="9">
        <f t="shared" si="11"/>
        <v>28575</v>
      </c>
      <c r="G28" s="9">
        <f t="shared" si="11"/>
        <v>2484000</v>
      </c>
      <c r="H28" s="9">
        <f t="shared" si="11"/>
        <v>42900</v>
      </c>
      <c r="I28" s="9">
        <f t="shared" si="11"/>
        <v>248850</v>
      </c>
      <c r="J28" s="9">
        <f t="shared" si="11"/>
        <v>273240</v>
      </c>
      <c r="K28" s="9">
        <f t="shared" si="11"/>
        <v>1164000</v>
      </c>
      <c r="L28" s="9">
        <f t="shared" si="11"/>
        <v>266700.00000000006</v>
      </c>
      <c r="M28" s="9">
        <f t="shared" si="11"/>
        <v>43500</v>
      </c>
      <c r="N28" s="9">
        <f t="shared" si="11"/>
        <v>37200</v>
      </c>
      <c r="O28" s="9">
        <f t="shared" si="11"/>
        <v>80880</v>
      </c>
      <c r="P28" s="9">
        <f t="shared" si="11"/>
        <v>741960</v>
      </c>
      <c r="Q28" s="9">
        <f>SUM(B28:P28)</f>
        <v>8571930</v>
      </c>
      <c r="R28" s="12">
        <f>Q28/Q27</f>
        <v>0.66994372801875735</v>
      </c>
    </row>
    <row r="29" spans="1:20" ht="16.2" x14ac:dyDescent="0.45">
      <c r="A29" t="s">
        <v>6</v>
      </c>
      <c r="B29" s="10">
        <f>B27-B28</f>
        <v>144450</v>
      </c>
      <c r="C29" s="10">
        <f t="shared" ref="C29:P29" si="12">C27-C28</f>
        <v>502425</v>
      </c>
      <c r="D29" s="10">
        <f t="shared" si="12"/>
        <v>255000</v>
      </c>
      <c r="E29" s="10">
        <f t="shared" si="12"/>
        <v>468000</v>
      </c>
      <c r="F29" s="10">
        <f t="shared" si="12"/>
        <v>56925</v>
      </c>
      <c r="G29" s="10">
        <f t="shared" si="12"/>
        <v>729000</v>
      </c>
      <c r="H29" s="10">
        <f t="shared" si="12"/>
        <v>74100</v>
      </c>
      <c r="I29" s="10">
        <f t="shared" si="12"/>
        <v>343650</v>
      </c>
      <c r="J29" s="10">
        <f t="shared" si="12"/>
        <v>347760</v>
      </c>
      <c r="K29" s="10">
        <f t="shared" si="12"/>
        <v>261000</v>
      </c>
      <c r="L29" s="10">
        <f t="shared" si="12"/>
        <v>352800.00000000006</v>
      </c>
      <c r="M29" s="10">
        <f t="shared" si="12"/>
        <v>54000</v>
      </c>
      <c r="N29" s="10">
        <f t="shared" si="12"/>
        <v>94800</v>
      </c>
      <c r="O29" s="10">
        <f t="shared" si="12"/>
        <v>213120</v>
      </c>
      <c r="P29" s="10">
        <f t="shared" si="12"/>
        <v>326040</v>
      </c>
      <c r="Q29" s="4">
        <f>SUM(B29:P29)</f>
        <v>4223070</v>
      </c>
      <c r="R29" s="11">
        <f>Q29/Q27</f>
        <v>0.33005627198124265</v>
      </c>
      <c r="S29" s="24">
        <f>Q29/Q22</f>
        <v>28.1538</v>
      </c>
    </row>
    <row r="30" spans="1:20" ht="16.2" x14ac:dyDescent="0.45">
      <c r="A30" t="s">
        <v>3</v>
      </c>
      <c r="B30" s="4"/>
      <c r="C30" s="4"/>
      <c r="D30" s="4"/>
      <c r="E30" s="4"/>
      <c r="F30" s="4"/>
      <c r="G30" s="4"/>
      <c r="H30" s="4"/>
      <c r="I30" s="4"/>
      <c r="J30" s="4"/>
      <c r="K30" s="4"/>
      <c r="L30" s="4"/>
      <c r="M30" s="4"/>
      <c r="N30" s="4"/>
      <c r="O30" s="4"/>
      <c r="P30" s="4"/>
      <c r="Q30" s="9">
        <f>Q10+(Q10*Q18)</f>
        <v>3000000</v>
      </c>
    </row>
    <row r="31" spans="1:20" ht="16.2" x14ac:dyDescent="0.45">
      <c r="A31" t="s">
        <v>7</v>
      </c>
      <c r="B31" s="8"/>
      <c r="C31" s="8"/>
      <c r="D31" s="8"/>
      <c r="E31" s="8"/>
      <c r="F31" s="8"/>
      <c r="G31" s="8"/>
      <c r="H31" s="8"/>
      <c r="I31" s="8"/>
      <c r="J31" s="8"/>
      <c r="K31" s="8"/>
      <c r="L31" s="8"/>
      <c r="M31" s="8"/>
      <c r="N31" s="8"/>
      <c r="O31" s="8"/>
      <c r="P31" s="8"/>
      <c r="Q31" s="10">
        <f>Q29-Q30</f>
        <v>1223070</v>
      </c>
    </row>
    <row r="32" spans="1:20" x14ac:dyDescent="0.3">
      <c r="L32" s="1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4"/>
  <sheetViews>
    <sheetView zoomScale="90" zoomScaleNormal="90" workbookViewId="0">
      <pane xSplit="1" ySplit="1" topLeftCell="B2" activePane="bottomRight" state="frozen"/>
      <selection pane="topRight" activeCell="B1" sqref="B1"/>
      <selection pane="bottomLeft" activeCell="A2" sqref="A2"/>
      <selection pane="bottomRight" activeCell="F36" sqref="F36"/>
    </sheetView>
  </sheetViews>
  <sheetFormatPr defaultRowHeight="14.4" x14ac:dyDescent="0.3"/>
  <cols>
    <col min="1" max="1" width="30.33203125" bestFit="1" customWidth="1"/>
    <col min="2" max="2" width="12.88671875" bestFit="1" customWidth="1"/>
    <col min="3" max="3" width="15" bestFit="1" customWidth="1"/>
    <col min="4" max="5" width="14.33203125" bestFit="1" customWidth="1"/>
    <col min="6" max="16" width="12.5546875" bestFit="1" customWidth="1"/>
    <col min="17" max="17" width="13.33203125" bestFit="1" customWidth="1"/>
    <col min="19" max="19" width="18.109375" customWidth="1"/>
  </cols>
  <sheetData>
    <row r="1" spans="1:20" ht="28.8" x14ac:dyDescent="0.35">
      <c r="A1" s="14" t="s">
        <v>12</v>
      </c>
      <c r="B1" s="26">
        <v>1</v>
      </c>
      <c r="C1" s="26">
        <f>B1+1</f>
        <v>2</v>
      </c>
      <c r="D1" s="26">
        <f t="shared" ref="D1:P1" si="0">C1+1</f>
        <v>3</v>
      </c>
      <c r="E1" s="26">
        <f t="shared" si="0"/>
        <v>4</v>
      </c>
      <c r="F1" s="26">
        <f t="shared" si="0"/>
        <v>5</v>
      </c>
      <c r="G1" s="26">
        <f t="shared" si="0"/>
        <v>6</v>
      </c>
      <c r="H1" s="26">
        <f t="shared" si="0"/>
        <v>7</v>
      </c>
      <c r="I1" s="26">
        <f t="shared" si="0"/>
        <v>8</v>
      </c>
      <c r="J1" s="26">
        <f t="shared" si="0"/>
        <v>9</v>
      </c>
      <c r="K1" s="26">
        <f t="shared" si="0"/>
        <v>10</v>
      </c>
      <c r="L1" s="26">
        <f t="shared" si="0"/>
        <v>11</v>
      </c>
      <c r="M1" s="26">
        <f t="shared" si="0"/>
        <v>12</v>
      </c>
      <c r="N1" s="26">
        <f t="shared" si="0"/>
        <v>13</v>
      </c>
      <c r="O1" s="26">
        <f t="shared" si="0"/>
        <v>14</v>
      </c>
      <c r="P1" s="26">
        <f t="shared" si="0"/>
        <v>15</v>
      </c>
      <c r="Q1" s="26" t="s">
        <v>8</v>
      </c>
      <c r="R1" s="26" t="s">
        <v>11</v>
      </c>
      <c r="S1" s="29" t="s">
        <v>26</v>
      </c>
    </row>
    <row r="2" spans="1:20" x14ac:dyDescent="0.3">
      <c r="A2" t="s">
        <v>2</v>
      </c>
      <c r="B2" s="5">
        <v>9000</v>
      </c>
      <c r="C2" s="5">
        <v>16500</v>
      </c>
      <c r="D2" s="5">
        <v>6000</v>
      </c>
      <c r="E2" s="5">
        <v>19500</v>
      </c>
      <c r="F2" s="5">
        <v>4500</v>
      </c>
      <c r="G2" s="5">
        <v>27000</v>
      </c>
      <c r="H2" s="5">
        <v>3000</v>
      </c>
      <c r="I2" s="5">
        <v>7500</v>
      </c>
      <c r="J2" s="5">
        <v>9000</v>
      </c>
      <c r="K2" s="5">
        <v>15000</v>
      </c>
      <c r="L2" s="5">
        <v>10500.000000000002</v>
      </c>
      <c r="M2" s="5">
        <v>1500</v>
      </c>
      <c r="N2" s="5">
        <v>3000</v>
      </c>
      <c r="O2" s="5">
        <v>6000</v>
      </c>
      <c r="P2" s="5">
        <v>12000</v>
      </c>
      <c r="Q2" s="16">
        <v>150000</v>
      </c>
    </row>
    <row r="3" spans="1:20" x14ac:dyDescent="0.3">
      <c r="A3" t="s">
        <v>10</v>
      </c>
      <c r="B3" s="15">
        <f>B2/$Q$2</f>
        <v>0.06</v>
      </c>
      <c r="C3" s="15">
        <f t="shared" ref="C3:P3" si="1">C2/$Q$2</f>
        <v>0.11</v>
      </c>
      <c r="D3" s="15">
        <f t="shared" si="1"/>
        <v>0.04</v>
      </c>
      <c r="E3" s="15">
        <f t="shared" si="1"/>
        <v>0.13</v>
      </c>
      <c r="F3" s="15">
        <f t="shared" si="1"/>
        <v>0.03</v>
      </c>
      <c r="G3" s="15">
        <f t="shared" si="1"/>
        <v>0.18</v>
      </c>
      <c r="H3" s="15">
        <f t="shared" si="1"/>
        <v>0.02</v>
      </c>
      <c r="I3" s="15">
        <f t="shared" si="1"/>
        <v>0.05</v>
      </c>
      <c r="J3" s="15">
        <f t="shared" si="1"/>
        <v>0.06</v>
      </c>
      <c r="K3" s="15">
        <f t="shared" si="1"/>
        <v>0.1</v>
      </c>
      <c r="L3" s="15">
        <f t="shared" si="1"/>
        <v>7.0000000000000007E-2</v>
      </c>
      <c r="M3" s="15">
        <f t="shared" si="1"/>
        <v>0.01</v>
      </c>
      <c r="N3" s="15">
        <f t="shared" si="1"/>
        <v>0.02</v>
      </c>
      <c r="O3" s="15">
        <f t="shared" si="1"/>
        <v>0.04</v>
      </c>
      <c r="P3" s="15">
        <f t="shared" si="1"/>
        <v>0.08</v>
      </c>
      <c r="Q3" s="3">
        <f>SUM(B3:P3)</f>
        <v>1.0000000000000002</v>
      </c>
    </row>
    <row r="4" spans="1:20" x14ac:dyDescent="0.3">
      <c r="A4" t="s">
        <v>0</v>
      </c>
      <c r="B4" s="7">
        <v>29</v>
      </c>
      <c r="C4" s="18">
        <v>99</v>
      </c>
      <c r="D4" s="18">
        <v>85</v>
      </c>
      <c r="E4" s="18">
        <v>109</v>
      </c>
      <c r="F4" s="18">
        <v>19</v>
      </c>
      <c r="G4" s="18">
        <v>119</v>
      </c>
      <c r="H4" s="18">
        <v>39</v>
      </c>
      <c r="I4" s="18">
        <v>79</v>
      </c>
      <c r="J4" s="18">
        <v>69</v>
      </c>
      <c r="K4" s="18">
        <v>95</v>
      </c>
      <c r="L4" s="18">
        <v>59</v>
      </c>
      <c r="M4" s="18">
        <v>65</v>
      </c>
      <c r="N4" s="7">
        <v>44</v>
      </c>
      <c r="O4" s="7">
        <v>49</v>
      </c>
      <c r="P4" s="7">
        <v>89</v>
      </c>
    </row>
    <row r="5" spans="1:20" x14ac:dyDescent="0.3">
      <c r="A5" t="s">
        <v>1</v>
      </c>
      <c r="B5" s="7">
        <v>12.95</v>
      </c>
      <c r="C5" s="18">
        <v>68.55</v>
      </c>
      <c r="D5" s="18">
        <v>42.5</v>
      </c>
      <c r="E5" s="18">
        <v>85</v>
      </c>
      <c r="F5" s="18">
        <v>6.35</v>
      </c>
      <c r="G5" s="18">
        <v>92</v>
      </c>
      <c r="H5" s="18">
        <v>14.3</v>
      </c>
      <c r="I5" s="18">
        <v>33.18</v>
      </c>
      <c r="J5" s="18">
        <v>30.36</v>
      </c>
      <c r="K5" s="18">
        <v>77.599999999999994</v>
      </c>
      <c r="L5" s="18">
        <v>25.4</v>
      </c>
      <c r="M5" s="18">
        <v>29</v>
      </c>
      <c r="N5" s="7">
        <v>12.4</v>
      </c>
      <c r="O5" s="7">
        <v>13.48</v>
      </c>
      <c r="P5" s="7">
        <v>61.83</v>
      </c>
    </row>
    <row r="6" spans="1:20" x14ac:dyDescent="0.3">
      <c r="B6" s="3"/>
      <c r="C6" s="3"/>
      <c r="D6" s="3"/>
      <c r="E6" s="3"/>
      <c r="F6" s="3"/>
      <c r="G6" s="3"/>
      <c r="H6" s="3"/>
      <c r="I6" s="3"/>
      <c r="J6" s="3"/>
      <c r="K6" s="3"/>
      <c r="L6" s="3"/>
      <c r="M6" s="3"/>
      <c r="N6" s="3"/>
      <c r="O6" s="3"/>
      <c r="P6" s="3"/>
    </row>
    <row r="7" spans="1:20" x14ac:dyDescent="0.3">
      <c r="A7" t="s">
        <v>4</v>
      </c>
      <c r="B7" s="8">
        <f t="shared" ref="B7:P7" si="2">B4*B2</f>
        <v>261000</v>
      </c>
      <c r="C7" s="8">
        <f t="shared" si="2"/>
        <v>1633500</v>
      </c>
      <c r="D7" s="8">
        <f t="shared" si="2"/>
        <v>510000</v>
      </c>
      <c r="E7" s="8">
        <f t="shared" si="2"/>
        <v>2125500</v>
      </c>
      <c r="F7" s="8">
        <f t="shared" si="2"/>
        <v>85500</v>
      </c>
      <c r="G7" s="8">
        <f t="shared" si="2"/>
        <v>3213000</v>
      </c>
      <c r="H7" s="8">
        <f t="shared" si="2"/>
        <v>117000</v>
      </c>
      <c r="I7" s="8">
        <f t="shared" si="2"/>
        <v>592500</v>
      </c>
      <c r="J7" s="8">
        <f t="shared" si="2"/>
        <v>621000</v>
      </c>
      <c r="K7" s="8">
        <f t="shared" si="2"/>
        <v>1425000</v>
      </c>
      <c r="L7" s="8">
        <f t="shared" si="2"/>
        <v>619500.00000000012</v>
      </c>
      <c r="M7" s="8">
        <f t="shared" si="2"/>
        <v>97500</v>
      </c>
      <c r="N7" s="8">
        <f t="shared" si="2"/>
        <v>132000</v>
      </c>
      <c r="O7" s="8">
        <f t="shared" si="2"/>
        <v>294000</v>
      </c>
      <c r="P7" s="8">
        <f t="shared" si="2"/>
        <v>1068000</v>
      </c>
      <c r="Q7" s="8">
        <f>SUM(B7:P7)</f>
        <v>12795000</v>
      </c>
      <c r="R7" s="13">
        <v>1</v>
      </c>
    </row>
    <row r="8" spans="1:20" ht="16.2" x14ac:dyDescent="0.45">
      <c r="A8" t="s">
        <v>5</v>
      </c>
      <c r="B8" s="9">
        <f t="shared" ref="B8:P8" si="3">B2*B5</f>
        <v>116550</v>
      </c>
      <c r="C8" s="9">
        <f t="shared" si="3"/>
        <v>1131075</v>
      </c>
      <c r="D8" s="9">
        <f t="shared" si="3"/>
        <v>255000</v>
      </c>
      <c r="E8" s="9">
        <f t="shared" si="3"/>
        <v>1657500</v>
      </c>
      <c r="F8" s="9">
        <f t="shared" si="3"/>
        <v>28575</v>
      </c>
      <c r="G8" s="9">
        <f t="shared" si="3"/>
        <v>2484000</v>
      </c>
      <c r="H8" s="9">
        <f t="shared" si="3"/>
        <v>42900</v>
      </c>
      <c r="I8" s="9">
        <f t="shared" si="3"/>
        <v>248850</v>
      </c>
      <c r="J8" s="9">
        <f t="shared" si="3"/>
        <v>273240</v>
      </c>
      <c r="K8" s="9">
        <f t="shared" si="3"/>
        <v>1164000</v>
      </c>
      <c r="L8" s="9">
        <f t="shared" si="3"/>
        <v>266700.00000000006</v>
      </c>
      <c r="M8" s="9">
        <f t="shared" si="3"/>
        <v>43500</v>
      </c>
      <c r="N8" s="9">
        <f t="shared" si="3"/>
        <v>37200</v>
      </c>
      <c r="O8" s="9">
        <f t="shared" si="3"/>
        <v>80880</v>
      </c>
      <c r="P8" s="9">
        <f t="shared" si="3"/>
        <v>741960</v>
      </c>
      <c r="Q8" s="9">
        <f>SUM(B8:P8)</f>
        <v>8571930</v>
      </c>
      <c r="R8" s="12">
        <f>Q8/Q7</f>
        <v>0.66994372801875735</v>
      </c>
    </row>
    <row r="9" spans="1:20" ht="16.2" x14ac:dyDescent="0.45">
      <c r="A9" t="s">
        <v>6</v>
      </c>
      <c r="B9" s="10">
        <f>B7-B8</f>
        <v>144450</v>
      </c>
      <c r="C9" s="10">
        <f t="shared" ref="C9:P9" si="4">C7-C8</f>
        <v>502425</v>
      </c>
      <c r="D9" s="10">
        <f t="shared" si="4"/>
        <v>255000</v>
      </c>
      <c r="E9" s="10">
        <f t="shared" si="4"/>
        <v>468000</v>
      </c>
      <c r="F9" s="10">
        <f t="shared" si="4"/>
        <v>56925</v>
      </c>
      <c r="G9" s="10">
        <f t="shared" si="4"/>
        <v>729000</v>
      </c>
      <c r="H9" s="10">
        <f t="shared" si="4"/>
        <v>74100</v>
      </c>
      <c r="I9" s="10">
        <f t="shared" si="4"/>
        <v>343650</v>
      </c>
      <c r="J9" s="10">
        <f t="shared" si="4"/>
        <v>347760</v>
      </c>
      <c r="K9" s="10">
        <f t="shared" si="4"/>
        <v>261000</v>
      </c>
      <c r="L9" s="10">
        <f t="shared" si="4"/>
        <v>352800.00000000006</v>
      </c>
      <c r="M9" s="10">
        <f t="shared" si="4"/>
        <v>54000</v>
      </c>
      <c r="N9" s="10">
        <f t="shared" si="4"/>
        <v>94800</v>
      </c>
      <c r="O9" s="10">
        <f t="shared" si="4"/>
        <v>213120</v>
      </c>
      <c r="P9" s="10">
        <f t="shared" si="4"/>
        <v>326040</v>
      </c>
      <c r="Q9" s="4">
        <f>SUM(B9:P9)</f>
        <v>4223070</v>
      </c>
      <c r="R9" s="11">
        <f>Q9/Q7</f>
        <v>0.33005627198124265</v>
      </c>
      <c r="S9" s="24">
        <f>Q9/Q2</f>
        <v>28.1538</v>
      </c>
    </row>
    <row r="10" spans="1:20" ht="16.2" x14ac:dyDescent="0.45">
      <c r="A10" t="s">
        <v>3</v>
      </c>
      <c r="B10" s="4"/>
      <c r="C10" s="4"/>
      <c r="D10" s="4"/>
      <c r="E10" s="4"/>
      <c r="F10" s="4"/>
      <c r="G10" s="4"/>
      <c r="H10" s="4"/>
      <c r="I10" s="4"/>
      <c r="J10" s="4"/>
      <c r="K10" s="4"/>
      <c r="L10" s="4"/>
      <c r="M10" s="4"/>
      <c r="N10" s="4"/>
      <c r="O10" s="4"/>
      <c r="P10" s="4"/>
      <c r="Q10" s="9">
        <v>3000000</v>
      </c>
      <c r="R10" s="17"/>
    </row>
    <row r="11" spans="1:20" ht="16.2" x14ac:dyDescent="0.45">
      <c r="A11" t="s">
        <v>7</v>
      </c>
      <c r="B11" s="8"/>
      <c r="C11" s="8"/>
      <c r="D11" s="8"/>
      <c r="E11" s="8"/>
      <c r="F11" s="8"/>
      <c r="G11" s="8"/>
      <c r="H11" s="8"/>
      <c r="I11" s="8"/>
      <c r="J11" s="8"/>
      <c r="K11" s="8"/>
      <c r="L11" s="8"/>
      <c r="M11" s="8"/>
      <c r="N11" s="8"/>
      <c r="O11" s="8"/>
      <c r="P11" s="8"/>
      <c r="Q11" s="10">
        <f>Q9-Q10</f>
        <v>1223070</v>
      </c>
      <c r="R11" s="17"/>
    </row>
    <row r="12" spans="1:20" ht="12.15" customHeight="1" x14ac:dyDescent="0.45">
      <c r="B12" s="8"/>
      <c r="C12" s="8"/>
      <c r="D12" s="8"/>
      <c r="E12" s="8"/>
      <c r="F12" s="8"/>
      <c r="G12" s="8"/>
      <c r="H12" s="8"/>
      <c r="I12" s="8"/>
      <c r="J12" s="8"/>
      <c r="K12" s="8"/>
      <c r="L12" s="8"/>
      <c r="M12" s="8"/>
      <c r="N12" s="8"/>
      <c r="O12" s="8"/>
      <c r="P12" s="8"/>
      <c r="Q12" s="10"/>
      <c r="R12" s="17"/>
    </row>
    <row r="13" spans="1:20" ht="18" x14ac:dyDescent="0.35">
      <c r="A13" s="14" t="s">
        <v>13</v>
      </c>
      <c r="B13" s="2"/>
      <c r="C13" s="2"/>
      <c r="D13" s="2"/>
      <c r="E13" s="2"/>
      <c r="F13" s="2"/>
      <c r="G13" s="2"/>
      <c r="H13" s="2"/>
      <c r="I13" s="2"/>
      <c r="J13" s="2"/>
      <c r="K13" s="2"/>
      <c r="L13" s="2"/>
      <c r="M13" s="2"/>
      <c r="N13" s="2"/>
      <c r="O13" s="2"/>
      <c r="P13" s="2"/>
      <c r="Q13" s="2"/>
      <c r="R13" s="17"/>
      <c r="S13" s="6" t="s">
        <v>9</v>
      </c>
    </row>
    <row r="14" spans="1:20" ht="15" thickBot="1" x14ac:dyDescent="0.35">
      <c r="A14" t="s">
        <v>22</v>
      </c>
      <c r="E14" s="5" t="s">
        <v>9</v>
      </c>
      <c r="J14" s="7"/>
      <c r="Q14" s="4">
        <v>150000</v>
      </c>
      <c r="R14" s="17"/>
    </row>
    <row r="15" spans="1:20" ht="15" thickBot="1" x14ac:dyDescent="0.35">
      <c r="A15" t="s">
        <v>14</v>
      </c>
      <c r="B15" s="15"/>
      <c r="D15" s="15"/>
      <c r="F15" s="15"/>
      <c r="I15" s="15"/>
      <c r="J15" s="7"/>
      <c r="K15" s="15"/>
      <c r="L15" s="15"/>
      <c r="M15" s="15"/>
      <c r="N15" s="15"/>
      <c r="O15" s="15"/>
      <c r="P15" s="15"/>
      <c r="Q15" s="20">
        <v>0</v>
      </c>
      <c r="R15" s="17"/>
    </row>
    <row r="16" spans="1:20" ht="15" thickBot="1" x14ac:dyDescent="0.35">
      <c r="A16" t="s">
        <v>15</v>
      </c>
      <c r="B16" s="15"/>
      <c r="D16" s="15"/>
      <c r="F16" s="15"/>
      <c r="I16" s="15"/>
      <c r="J16" s="7"/>
      <c r="K16" s="15"/>
      <c r="L16" s="15"/>
      <c r="M16" s="15"/>
      <c r="N16" s="15"/>
      <c r="O16" s="15"/>
      <c r="P16" s="15"/>
      <c r="Q16" s="20">
        <v>0</v>
      </c>
      <c r="R16" s="17"/>
      <c r="S16" s="1"/>
      <c r="T16" s="1"/>
    </row>
    <row r="17" spans="1:20" x14ac:dyDescent="0.3">
      <c r="A17" t="s">
        <v>16</v>
      </c>
      <c r="B17" s="15"/>
      <c r="C17" s="15"/>
      <c r="D17" s="15"/>
      <c r="E17" s="15"/>
      <c r="F17" s="15"/>
      <c r="G17" s="15"/>
      <c r="H17" s="15"/>
      <c r="I17" s="15"/>
      <c r="J17" s="15"/>
      <c r="K17" s="15"/>
      <c r="L17" s="15"/>
      <c r="M17" s="15"/>
      <c r="N17" s="15"/>
      <c r="O17" s="15"/>
      <c r="P17" s="15"/>
      <c r="Q17" s="15">
        <v>0</v>
      </c>
      <c r="R17" s="17"/>
      <c r="S17" s="1"/>
      <c r="T17" s="1"/>
    </row>
    <row r="18" spans="1:20" x14ac:dyDescent="0.3">
      <c r="A18" t="s">
        <v>17</v>
      </c>
      <c r="B18" s="15" t="s">
        <v>9</v>
      </c>
      <c r="C18" s="15" t="s">
        <v>9</v>
      </c>
      <c r="Q18" s="15">
        <v>0</v>
      </c>
      <c r="R18" s="17"/>
      <c r="S18" s="1"/>
      <c r="T18" s="1"/>
    </row>
    <row r="19" spans="1:20" x14ac:dyDescent="0.3">
      <c r="R19" s="17"/>
    </row>
    <row r="20" spans="1:20" ht="28.8" x14ac:dyDescent="0.3">
      <c r="B20" s="26">
        <v>1</v>
      </c>
      <c r="C20" s="26">
        <f>B20+1</f>
        <v>2</v>
      </c>
      <c r="D20" s="26">
        <f t="shared" ref="D20:P20" si="5">C20+1</f>
        <v>3</v>
      </c>
      <c r="E20" s="26">
        <f t="shared" si="5"/>
        <v>4</v>
      </c>
      <c r="F20" s="26">
        <f t="shared" si="5"/>
        <v>5</v>
      </c>
      <c r="G20" s="26">
        <f t="shared" si="5"/>
        <v>6</v>
      </c>
      <c r="H20" s="26">
        <f t="shared" si="5"/>
        <v>7</v>
      </c>
      <c r="I20" s="26">
        <f t="shared" si="5"/>
        <v>8</v>
      </c>
      <c r="J20" s="26">
        <f t="shared" si="5"/>
        <v>9</v>
      </c>
      <c r="K20" s="26">
        <f t="shared" si="5"/>
        <v>10</v>
      </c>
      <c r="L20" s="26">
        <f t="shared" si="5"/>
        <v>11</v>
      </c>
      <c r="M20" s="26">
        <f t="shared" si="5"/>
        <v>12</v>
      </c>
      <c r="N20" s="26">
        <f t="shared" si="5"/>
        <v>13</v>
      </c>
      <c r="O20" s="26">
        <f t="shared" si="5"/>
        <v>14</v>
      </c>
      <c r="P20" s="26">
        <f t="shared" si="5"/>
        <v>15</v>
      </c>
      <c r="Q20" s="26" t="s">
        <v>8</v>
      </c>
      <c r="R20" s="26" t="s">
        <v>11</v>
      </c>
      <c r="S20" s="29" t="s">
        <v>26</v>
      </c>
    </row>
    <row r="21" spans="1:20" x14ac:dyDescent="0.3">
      <c r="A21" t="s">
        <v>10</v>
      </c>
      <c r="B21" s="15">
        <v>0.06</v>
      </c>
      <c r="C21" s="15">
        <v>0.11</v>
      </c>
      <c r="D21" s="15">
        <v>0.04</v>
      </c>
      <c r="E21" s="15">
        <v>0.13</v>
      </c>
      <c r="F21" s="15">
        <v>0.03</v>
      </c>
      <c r="G21" s="15">
        <v>0.18</v>
      </c>
      <c r="H21" s="15">
        <v>0.02</v>
      </c>
      <c r="I21" s="15">
        <v>0.05</v>
      </c>
      <c r="J21" s="15">
        <v>0.06</v>
      </c>
      <c r="K21" s="15">
        <v>0.1</v>
      </c>
      <c r="L21" s="15">
        <v>7.0000000000000007E-2</v>
      </c>
      <c r="M21" s="15">
        <v>0.01</v>
      </c>
      <c r="N21" s="15">
        <v>0.02</v>
      </c>
      <c r="O21" s="15">
        <v>0.04</v>
      </c>
      <c r="P21" s="15">
        <v>0.08</v>
      </c>
      <c r="Q21" s="15">
        <f>SUM(B21:P21)</f>
        <v>1.0000000000000002</v>
      </c>
      <c r="R21" s="17"/>
    </row>
    <row r="22" spans="1:20" x14ac:dyDescent="0.3">
      <c r="A22" t="s">
        <v>2</v>
      </c>
      <c r="B22" s="5">
        <f>B21*$Q$22</f>
        <v>9000</v>
      </c>
      <c r="C22" s="5">
        <f t="shared" ref="C22:P22" si="6">C21*$Q$22</f>
        <v>16500</v>
      </c>
      <c r="D22" s="5">
        <f t="shared" si="6"/>
        <v>6000</v>
      </c>
      <c r="E22" s="5">
        <f t="shared" si="6"/>
        <v>19500</v>
      </c>
      <c r="F22" s="5">
        <f t="shared" si="6"/>
        <v>4500</v>
      </c>
      <c r="G22" s="5">
        <f t="shared" si="6"/>
        <v>27000</v>
      </c>
      <c r="H22" s="5">
        <f t="shared" si="6"/>
        <v>3000</v>
      </c>
      <c r="I22" s="5">
        <f t="shared" si="6"/>
        <v>7500</v>
      </c>
      <c r="J22" s="5">
        <f t="shared" si="6"/>
        <v>9000</v>
      </c>
      <c r="K22" s="5">
        <f t="shared" si="6"/>
        <v>15000</v>
      </c>
      <c r="L22" s="5">
        <f t="shared" si="6"/>
        <v>10500.000000000002</v>
      </c>
      <c r="M22" s="5">
        <f t="shared" si="6"/>
        <v>1500</v>
      </c>
      <c r="N22" s="5">
        <f t="shared" si="6"/>
        <v>3000</v>
      </c>
      <c r="O22" s="5">
        <f t="shared" si="6"/>
        <v>6000</v>
      </c>
      <c r="P22" s="5">
        <f t="shared" si="6"/>
        <v>12000</v>
      </c>
      <c r="Q22" s="4">
        <f>Q14+(Q14*Q15)</f>
        <v>150000</v>
      </c>
      <c r="R22" s="17"/>
    </row>
    <row r="23" spans="1:20" x14ac:dyDescent="0.3">
      <c r="A23" t="s">
        <v>0</v>
      </c>
      <c r="B23" s="7">
        <f t="shared" ref="B23:P23" si="7">B4+(B4*$Q$16)</f>
        <v>29</v>
      </c>
      <c r="C23" s="7">
        <f t="shared" si="7"/>
        <v>99</v>
      </c>
      <c r="D23" s="7">
        <f t="shared" si="7"/>
        <v>85</v>
      </c>
      <c r="E23" s="7">
        <f t="shared" si="7"/>
        <v>109</v>
      </c>
      <c r="F23" s="7">
        <f t="shared" si="7"/>
        <v>19</v>
      </c>
      <c r="G23" s="7">
        <f t="shared" si="7"/>
        <v>119</v>
      </c>
      <c r="H23" s="7">
        <f t="shared" si="7"/>
        <v>39</v>
      </c>
      <c r="I23" s="7">
        <f t="shared" si="7"/>
        <v>79</v>
      </c>
      <c r="J23" s="7">
        <f t="shared" si="7"/>
        <v>69</v>
      </c>
      <c r="K23" s="7">
        <f t="shared" si="7"/>
        <v>95</v>
      </c>
      <c r="L23" s="7">
        <f t="shared" si="7"/>
        <v>59</v>
      </c>
      <c r="M23" s="7">
        <f t="shared" si="7"/>
        <v>65</v>
      </c>
      <c r="N23" s="7">
        <f t="shared" si="7"/>
        <v>44</v>
      </c>
      <c r="O23" s="7">
        <f t="shared" si="7"/>
        <v>49</v>
      </c>
      <c r="P23" s="7">
        <f t="shared" si="7"/>
        <v>89</v>
      </c>
      <c r="R23" s="17"/>
    </row>
    <row r="24" spans="1:20" x14ac:dyDescent="0.3">
      <c r="A24" t="s">
        <v>1</v>
      </c>
      <c r="B24" s="7">
        <f t="shared" ref="B24:P24" si="8">B5+(B5*$Q$17)</f>
        <v>12.95</v>
      </c>
      <c r="C24" s="7">
        <f t="shared" si="8"/>
        <v>68.55</v>
      </c>
      <c r="D24" s="7">
        <f t="shared" si="8"/>
        <v>42.5</v>
      </c>
      <c r="E24" s="7">
        <f t="shared" si="8"/>
        <v>85</v>
      </c>
      <c r="F24" s="7">
        <f t="shared" si="8"/>
        <v>6.35</v>
      </c>
      <c r="G24" s="7">
        <f t="shared" si="8"/>
        <v>92</v>
      </c>
      <c r="H24" s="7">
        <f t="shared" si="8"/>
        <v>14.3</v>
      </c>
      <c r="I24" s="7">
        <f t="shared" si="8"/>
        <v>33.18</v>
      </c>
      <c r="J24" s="7">
        <f t="shared" si="8"/>
        <v>30.36</v>
      </c>
      <c r="K24" s="7">
        <f t="shared" si="8"/>
        <v>77.599999999999994</v>
      </c>
      <c r="L24" s="7">
        <f t="shared" si="8"/>
        <v>25.4</v>
      </c>
      <c r="M24" s="7">
        <f t="shared" si="8"/>
        <v>29</v>
      </c>
      <c r="N24" s="7">
        <f t="shared" si="8"/>
        <v>12.4</v>
      </c>
      <c r="O24" s="7">
        <f t="shared" si="8"/>
        <v>13.48</v>
      </c>
      <c r="P24" s="7">
        <f t="shared" si="8"/>
        <v>61.83</v>
      </c>
      <c r="R24" s="17"/>
    </row>
    <row r="25" spans="1:20" x14ac:dyDescent="0.3">
      <c r="A25" t="s">
        <v>25</v>
      </c>
      <c r="B25" s="27">
        <f>B23-B24</f>
        <v>16.05</v>
      </c>
      <c r="C25" s="27">
        <f t="shared" ref="C25:P25" si="9">C23-C24</f>
        <v>30.450000000000003</v>
      </c>
      <c r="D25" s="27">
        <f t="shared" si="9"/>
        <v>42.5</v>
      </c>
      <c r="E25" s="27">
        <f t="shared" si="9"/>
        <v>24</v>
      </c>
      <c r="F25" s="27">
        <f t="shared" si="9"/>
        <v>12.65</v>
      </c>
      <c r="G25" s="27">
        <f t="shared" si="9"/>
        <v>27</v>
      </c>
      <c r="H25" s="27">
        <f t="shared" si="9"/>
        <v>24.7</v>
      </c>
      <c r="I25" s="27">
        <f t="shared" si="9"/>
        <v>45.82</v>
      </c>
      <c r="J25" s="27">
        <f t="shared" si="9"/>
        <v>38.64</v>
      </c>
      <c r="K25" s="27">
        <f t="shared" si="9"/>
        <v>17.400000000000006</v>
      </c>
      <c r="L25" s="27">
        <f t="shared" si="9"/>
        <v>33.6</v>
      </c>
      <c r="M25" s="27">
        <f t="shared" si="9"/>
        <v>36</v>
      </c>
      <c r="N25" s="27">
        <f t="shared" si="9"/>
        <v>31.6</v>
      </c>
      <c r="O25" s="27">
        <f t="shared" si="9"/>
        <v>35.519999999999996</v>
      </c>
      <c r="P25" s="27">
        <f t="shared" si="9"/>
        <v>27.17</v>
      </c>
      <c r="R25" s="17"/>
    </row>
    <row r="26" spans="1:20" x14ac:dyDescent="0.3">
      <c r="B26" s="27"/>
      <c r="C26" s="27"/>
      <c r="D26" s="27"/>
      <c r="E26" s="27"/>
      <c r="F26" s="27"/>
      <c r="G26" s="27"/>
      <c r="H26" s="27"/>
      <c r="I26" s="27"/>
      <c r="J26" s="27"/>
      <c r="K26" s="27"/>
      <c r="L26" s="27"/>
      <c r="M26" s="27"/>
      <c r="N26" s="27"/>
      <c r="O26" s="27"/>
      <c r="P26" s="27"/>
      <c r="R26" s="17"/>
    </row>
    <row r="27" spans="1:20" x14ac:dyDescent="0.3">
      <c r="A27" t="s">
        <v>4</v>
      </c>
      <c r="B27" s="8">
        <f t="shared" ref="B27:P27" si="10">B22*B23</f>
        <v>261000</v>
      </c>
      <c r="C27" s="8">
        <f t="shared" si="10"/>
        <v>1633500</v>
      </c>
      <c r="D27" s="8">
        <f t="shared" si="10"/>
        <v>510000</v>
      </c>
      <c r="E27" s="8">
        <f t="shared" si="10"/>
        <v>2125500</v>
      </c>
      <c r="F27" s="8">
        <f t="shared" si="10"/>
        <v>85500</v>
      </c>
      <c r="G27" s="8">
        <f t="shared" si="10"/>
        <v>3213000</v>
      </c>
      <c r="H27" s="8">
        <f t="shared" si="10"/>
        <v>117000</v>
      </c>
      <c r="I27" s="8">
        <f t="shared" si="10"/>
        <v>592500</v>
      </c>
      <c r="J27" s="8">
        <f t="shared" si="10"/>
        <v>621000</v>
      </c>
      <c r="K27" s="8">
        <f t="shared" si="10"/>
        <v>1425000</v>
      </c>
      <c r="L27" s="8">
        <f t="shared" si="10"/>
        <v>619500.00000000012</v>
      </c>
      <c r="M27" s="8">
        <f t="shared" si="10"/>
        <v>97500</v>
      </c>
      <c r="N27" s="8">
        <f t="shared" si="10"/>
        <v>132000</v>
      </c>
      <c r="O27" s="8">
        <f t="shared" si="10"/>
        <v>294000</v>
      </c>
      <c r="P27" s="8">
        <f t="shared" si="10"/>
        <v>1068000</v>
      </c>
      <c r="Q27" s="8">
        <f>SUM(B27:P27)</f>
        <v>12795000</v>
      </c>
      <c r="R27" s="13">
        <v>1</v>
      </c>
    </row>
    <row r="28" spans="1:20" ht="16.2" x14ac:dyDescent="0.45">
      <c r="A28" t="s">
        <v>5</v>
      </c>
      <c r="B28" s="9">
        <f t="shared" ref="B28:P28" si="11">B22*B24</f>
        <v>116550</v>
      </c>
      <c r="C28" s="9">
        <f t="shared" si="11"/>
        <v>1131075</v>
      </c>
      <c r="D28" s="9">
        <f t="shared" si="11"/>
        <v>255000</v>
      </c>
      <c r="E28" s="9">
        <f t="shared" si="11"/>
        <v>1657500</v>
      </c>
      <c r="F28" s="9">
        <f t="shared" si="11"/>
        <v>28575</v>
      </c>
      <c r="G28" s="9">
        <f t="shared" si="11"/>
        <v>2484000</v>
      </c>
      <c r="H28" s="9">
        <f t="shared" si="11"/>
        <v>42900</v>
      </c>
      <c r="I28" s="9">
        <f t="shared" si="11"/>
        <v>248850</v>
      </c>
      <c r="J28" s="9">
        <f t="shared" si="11"/>
        <v>273240</v>
      </c>
      <c r="K28" s="9">
        <f t="shared" si="11"/>
        <v>1164000</v>
      </c>
      <c r="L28" s="9">
        <f t="shared" si="11"/>
        <v>266700.00000000006</v>
      </c>
      <c r="M28" s="9">
        <f t="shared" si="11"/>
        <v>43500</v>
      </c>
      <c r="N28" s="9">
        <f t="shared" si="11"/>
        <v>37200</v>
      </c>
      <c r="O28" s="9">
        <f t="shared" si="11"/>
        <v>80880</v>
      </c>
      <c r="P28" s="9">
        <f t="shared" si="11"/>
        <v>741960</v>
      </c>
      <c r="Q28" s="9">
        <f>SUM(B28:P28)</f>
        <v>8571930</v>
      </c>
      <c r="R28" s="12">
        <f>Q28/Q27</f>
        <v>0.66994372801875735</v>
      </c>
    </row>
    <row r="29" spans="1:20" ht="16.2" x14ac:dyDescent="0.45">
      <c r="A29" t="s">
        <v>6</v>
      </c>
      <c r="B29" s="10">
        <f>B27-B28</f>
        <v>144450</v>
      </c>
      <c r="C29" s="10">
        <f t="shared" ref="C29:P29" si="12">C27-C28</f>
        <v>502425</v>
      </c>
      <c r="D29" s="10">
        <f t="shared" si="12"/>
        <v>255000</v>
      </c>
      <c r="E29" s="10">
        <f t="shared" si="12"/>
        <v>468000</v>
      </c>
      <c r="F29" s="10">
        <f t="shared" si="12"/>
        <v>56925</v>
      </c>
      <c r="G29" s="10">
        <f t="shared" si="12"/>
        <v>729000</v>
      </c>
      <c r="H29" s="10">
        <f t="shared" si="12"/>
        <v>74100</v>
      </c>
      <c r="I29" s="10">
        <f t="shared" si="12"/>
        <v>343650</v>
      </c>
      <c r="J29" s="10">
        <f t="shared" si="12"/>
        <v>347760</v>
      </c>
      <c r="K29" s="10">
        <f t="shared" si="12"/>
        <v>261000</v>
      </c>
      <c r="L29" s="10">
        <f t="shared" si="12"/>
        <v>352800.00000000006</v>
      </c>
      <c r="M29" s="10">
        <f t="shared" si="12"/>
        <v>54000</v>
      </c>
      <c r="N29" s="10">
        <f t="shared" si="12"/>
        <v>94800</v>
      </c>
      <c r="O29" s="10">
        <f t="shared" si="12"/>
        <v>213120</v>
      </c>
      <c r="P29" s="10">
        <f t="shared" si="12"/>
        <v>326040</v>
      </c>
      <c r="Q29" s="4">
        <f>SUM(B29:P29)</f>
        <v>4223070</v>
      </c>
      <c r="R29" s="11">
        <f>Q29/Q27</f>
        <v>0.33005627198124265</v>
      </c>
      <c r="S29" s="24">
        <f>Q29/Q22</f>
        <v>28.1538</v>
      </c>
    </row>
    <row r="30" spans="1:20" ht="16.2" x14ac:dyDescent="0.45">
      <c r="A30" t="s">
        <v>3</v>
      </c>
      <c r="B30" s="4"/>
      <c r="C30" s="4"/>
      <c r="D30" s="4"/>
      <c r="E30" s="4"/>
      <c r="F30" s="4"/>
      <c r="G30" s="4"/>
      <c r="H30" s="4"/>
      <c r="I30" s="4"/>
      <c r="J30" s="4"/>
      <c r="K30" s="4"/>
      <c r="L30" s="4"/>
      <c r="M30" s="4"/>
      <c r="N30" s="4"/>
      <c r="O30" s="4"/>
      <c r="P30" s="4"/>
      <c r="Q30" s="9">
        <f>Q10+(Q10*Q18)</f>
        <v>3000000</v>
      </c>
    </row>
    <row r="31" spans="1:20" ht="16.2" x14ac:dyDescent="0.45">
      <c r="A31" t="s">
        <v>7</v>
      </c>
      <c r="B31" s="8"/>
      <c r="C31" s="8"/>
      <c r="D31" s="8"/>
      <c r="E31" s="8"/>
      <c r="F31" s="8"/>
      <c r="G31" s="8"/>
      <c r="H31" s="8"/>
      <c r="I31" s="8"/>
      <c r="J31" s="8"/>
      <c r="K31" s="8"/>
      <c r="L31" s="8"/>
      <c r="M31" s="8"/>
      <c r="N31" s="8"/>
      <c r="O31" s="8"/>
      <c r="P31" s="8"/>
      <c r="Q31" s="10">
        <f>Q29-Q30</f>
        <v>1223070</v>
      </c>
    </row>
    <row r="32" spans="1:20" x14ac:dyDescent="0.3">
      <c r="L32" s="19"/>
    </row>
    <row r="33" spans="1:17" x14ac:dyDescent="0.3">
      <c r="A33" s="21" t="s">
        <v>18</v>
      </c>
      <c r="O33" s="19"/>
      <c r="Q33" s="19"/>
    </row>
    <row r="34" spans="1:17" x14ac:dyDescent="0.3">
      <c r="B34" s="21"/>
      <c r="C34" s="28" t="s">
        <v>19</v>
      </c>
    </row>
    <row r="35" spans="1:17" x14ac:dyDescent="0.3">
      <c r="A35" s="37" t="s">
        <v>23</v>
      </c>
      <c r="B35" s="23">
        <v>0</v>
      </c>
      <c r="C35" s="25"/>
    </row>
    <row r="36" spans="1:17" x14ac:dyDescent="0.3">
      <c r="A36" s="37"/>
      <c r="B36" s="23">
        <v>150000</v>
      </c>
      <c r="C36" s="25"/>
    </row>
    <row r="37" spans="1:17" x14ac:dyDescent="0.3">
      <c r="C37" s="6"/>
    </row>
    <row r="38" spans="1:17" x14ac:dyDescent="0.3">
      <c r="C38" s="6"/>
    </row>
    <row r="39" spans="1:17" x14ac:dyDescent="0.3">
      <c r="A39" s="21" t="s">
        <v>20</v>
      </c>
    </row>
    <row r="40" spans="1:17" x14ac:dyDescent="0.3">
      <c r="B40" s="21"/>
      <c r="C40" s="28" t="s">
        <v>4</v>
      </c>
      <c r="D40" s="22" t="s">
        <v>21</v>
      </c>
      <c r="E40" s="22" t="s">
        <v>24</v>
      </c>
    </row>
    <row r="41" spans="1:17" x14ac:dyDescent="0.3">
      <c r="A41" s="37" t="s">
        <v>23</v>
      </c>
      <c r="B41" s="23">
        <v>0</v>
      </c>
      <c r="C41" s="25">
        <v>0</v>
      </c>
      <c r="D41" s="25">
        <f>$Q$30</f>
        <v>3000000</v>
      </c>
      <c r="E41" s="25">
        <f>D41</f>
        <v>3000000</v>
      </c>
    </row>
    <row r="42" spans="1:17" x14ac:dyDescent="0.3">
      <c r="A42" s="37"/>
      <c r="B42" s="23">
        <v>150000</v>
      </c>
      <c r="C42" s="25">
        <f>Q27</f>
        <v>12795000</v>
      </c>
      <c r="D42" s="25">
        <f>$Q$30</f>
        <v>3000000</v>
      </c>
      <c r="E42" s="25">
        <f>Q28+Q30</f>
        <v>11571930</v>
      </c>
    </row>
    <row r="44" spans="1:17" x14ac:dyDescent="0.3">
      <c r="E44" s="19"/>
    </row>
  </sheetData>
  <mergeCells count="2">
    <mergeCell ref="A35:A36"/>
    <mergeCell ref="A41:A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9711B-C9B0-4649-AE6D-A61091A639C3}">
  <dimension ref="A1:A7"/>
  <sheetViews>
    <sheetView workbookViewId="0">
      <selection activeCell="O7" sqref="O7"/>
    </sheetView>
  </sheetViews>
  <sheetFormatPr defaultRowHeight="14.4" x14ac:dyDescent="0.3"/>
  <sheetData>
    <row r="1" spans="1:1" ht="17.399999999999999" x14ac:dyDescent="0.3">
      <c r="A1" s="30"/>
    </row>
    <row r="2" spans="1:1" ht="17.399999999999999" x14ac:dyDescent="0.3">
      <c r="A2" s="30"/>
    </row>
    <row r="3" spans="1:1" ht="17.399999999999999" x14ac:dyDescent="0.3">
      <c r="A3" s="30"/>
    </row>
    <row r="4" spans="1:1" ht="18" x14ac:dyDescent="0.3">
      <c r="A4" s="31"/>
    </row>
    <row r="5" spans="1:1" ht="18" x14ac:dyDescent="0.3">
      <c r="A5" s="31"/>
    </row>
    <row r="6" spans="1:1" ht="18" x14ac:dyDescent="0.3">
      <c r="A6" s="31"/>
    </row>
    <row r="7" spans="1:1" ht="17.399999999999999" x14ac:dyDescent="0.3">
      <c r="A7" s="3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535B-9C72-4F21-9FA2-A05D885D3ECC}">
  <dimension ref="A1:A10"/>
  <sheetViews>
    <sheetView topLeftCell="A16" zoomScaleNormal="100" workbookViewId="0"/>
  </sheetViews>
  <sheetFormatPr defaultRowHeight="14.4" x14ac:dyDescent="0.3"/>
  <sheetData>
    <row r="1" spans="1:1" ht="17.399999999999999" x14ac:dyDescent="0.3">
      <c r="A1" s="32"/>
    </row>
    <row r="2" spans="1:1" ht="18" x14ac:dyDescent="0.3">
      <c r="A2" s="33"/>
    </row>
    <row r="3" spans="1:1" ht="18" x14ac:dyDescent="0.3">
      <c r="A3" s="33"/>
    </row>
    <row r="4" spans="1:1" ht="18" x14ac:dyDescent="0.3">
      <c r="A4" s="33"/>
    </row>
    <row r="5" spans="1:1" ht="18" x14ac:dyDescent="0.3">
      <c r="A5" s="33"/>
    </row>
    <row r="6" spans="1:1" ht="17.399999999999999" x14ac:dyDescent="0.3">
      <c r="A6" s="32"/>
    </row>
    <row r="7" spans="1:1" ht="18" x14ac:dyDescent="0.3">
      <c r="A7" s="33"/>
    </row>
    <row r="8" spans="1:1" ht="17.399999999999999" x14ac:dyDescent="0.3">
      <c r="A8" s="34"/>
    </row>
    <row r="9" spans="1:1" ht="17.399999999999999" x14ac:dyDescent="0.3">
      <c r="A9" s="35"/>
    </row>
    <row r="10" spans="1:1" ht="17.399999999999999" x14ac:dyDescent="0.3">
      <c r="A10" s="3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C84-DC7C-4B91-94F3-FD9E3F9966AA}">
  <dimension ref="A1"/>
  <sheetViews>
    <sheetView showGridLines="0" zoomScaleNormal="100" workbookViewId="0">
      <selection activeCell="P22" sqref="P22"/>
    </sheetView>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BFDF989BE7FA42A8531A2483A498B5" ma:contentTypeVersion="15" ma:contentTypeDescription="Create a new document." ma:contentTypeScope="" ma:versionID="f7c5ec8c3d3868deaf519248bf783bfe">
  <xsd:schema xmlns:xsd="http://www.w3.org/2001/XMLSchema" xmlns:xs="http://www.w3.org/2001/XMLSchema" xmlns:p="http://schemas.microsoft.com/office/2006/metadata/properties" xmlns:ns2="60edea94-17e0-49b5-815a-95031838ec3a" xmlns:ns3="a74f5152-7f6a-4bd4-b869-6771941dbf7f" targetNamespace="http://schemas.microsoft.com/office/2006/metadata/properties" ma:root="true" ma:fieldsID="e12346a7f9771cd4ab8f51b347f39569" ns2:_="" ns3:_="">
    <xsd:import namespace="60edea94-17e0-49b5-815a-95031838ec3a"/>
    <xsd:import namespace="a74f5152-7f6a-4bd4-b869-6771941dbf7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edea94-17e0-49b5-815a-95031838ec3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7febd05-8df2-4d9c-9416-8735ea88008b}" ma:internalName="TaxCatchAll" ma:showField="CatchAllData" ma:web="60edea94-17e0-49b5-815a-95031838ec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4f5152-7f6a-4bd4-b869-6771941dbf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b8617a1-beef-4e24-867f-51551f54cfe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edea94-17e0-49b5-815a-95031838ec3a" xsi:nil="true"/>
    <lcf76f155ced4ddcb4097134ff3c332f xmlns="a74f5152-7f6a-4bd4-b869-6771941db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08842B-CD05-497B-B1BB-7ADD8751E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edea94-17e0-49b5-815a-95031838ec3a"/>
    <ds:schemaRef ds:uri="a74f5152-7f6a-4bd4-b869-6771941db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55EA35-3E16-47FC-AB0B-9A0BFD9B2240}">
  <ds:schemaRefs>
    <ds:schemaRef ds:uri="http://schemas.microsoft.com/sharepoint/v3/contenttype/forms"/>
  </ds:schemaRefs>
</ds:datastoreItem>
</file>

<file path=customXml/itemProps3.xml><?xml version="1.0" encoding="utf-8"?>
<ds:datastoreItem xmlns:ds="http://schemas.openxmlformats.org/officeDocument/2006/customXml" ds:itemID="{366B7EC9-71E8-4CB2-B4B9-DE32500D7D92}">
  <ds:schemaRefs>
    <ds:schemaRef ds:uri="http://schemas.microsoft.com/office/2006/metadata/properties"/>
    <ds:schemaRef ds:uri="http://schemas.microsoft.com/office/infopath/2007/PartnerControls"/>
    <ds:schemaRef ds:uri="60edea94-17e0-49b5-815a-95031838ec3a"/>
    <ds:schemaRef ds:uri="a74f5152-7f6a-4bd4-b869-6771941dbf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Requirement 1</vt:lpstr>
      <vt:lpstr>Requirement 2</vt:lpstr>
      <vt:lpstr>Requirement 3</vt:lpstr>
      <vt:lpstr>Requirement 4</vt:lpstr>
      <vt:lpstr>Requirements 5 and 6</vt:lpstr>
      <vt:lpstr>Goal Seek Tutorial</vt:lpstr>
      <vt:lpstr>Charts Tutorial</vt:lpstr>
      <vt:lpstr>Conditional Formatting Tutorial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Brewer</dc:creator>
  <cp:lastModifiedBy>Julie M. Hampton</cp:lastModifiedBy>
  <dcterms:created xsi:type="dcterms:W3CDTF">2019-03-30T17:17:48Z</dcterms:created>
  <dcterms:modified xsi:type="dcterms:W3CDTF">2023-02-02T16:28:26Z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0x01010051BFDF989BE7FA42A8531A2483A498B5</vt:lpwstr>
  </property>
</Properties>
</file>